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Apel 2.3 ITI DD, lansare consultare aug 2025\Ghid in consultare 2.3 Perdele forestiere ITI DD, 21.08.2025\"/>
    </mc:Choice>
  </mc:AlternateContent>
  <xr:revisionPtr revIDLastSave="0" documentId="13_ncr:1_{F21D4A2E-40C5-42D1-9250-7D86FA72413B}" xr6:coauthVersionLast="45" xr6:coauthVersionMax="47" xr10:uidLastSave="{00000000-0000-0000-0000-000000000000}"/>
  <bookViews>
    <workbookView xWindow="-120" yWindow="-120" windowWidth="29040" windowHeight="15840" firstSheet="1" activeTab="7" xr2:uid="{00000000-000D-0000-FFFF-FFFF00000000}"/>
  </bookViews>
  <sheets>
    <sheet name="Introducere" sheetId="1" r:id="rId1"/>
    <sheet name="Buget cerere" sheetId="2" r:id="rId2"/>
    <sheet name="Deviz general" sheetId="10" r:id="rId3"/>
    <sheet name="Deviz auxiliare" sheetId="11" r:id="rId4"/>
    <sheet name="Investitie" sheetId="3" r:id="rId5"/>
    <sheet name="Proiectii financiare_V,Ch act" sheetId="4" r:id="rId6"/>
    <sheet name="Proiectii financiare marginale" sheetId="5" r:id="rId7"/>
    <sheet name="Rentabilitate investitie" sheetId="6" r:id="rId8"/>
    <sheet name="Sustenabilitate proiect" sheetId="7" state="hidden" r:id="rId9"/>
    <sheet name="calc val rezid" sheetId="9" state="hidden"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0" i="3" l="1"/>
  <c r="H40" i="3"/>
  <c r="G40" i="3"/>
  <c r="F40" i="3"/>
  <c r="I13" i="3"/>
  <c r="H13" i="3"/>
  <c r="G13" i="3"/>
  <c r="F13" i="3"/>
  <c r="I63" i="3"/>
  <c r="H63" i="3"/>
  <c r="G63" i="3"/>
  <c r="F63" i="3"/>
  <c r="I60" i="3"/>
  <c r="H60" i="3"/>
  <c r="G60" i="3"/>
  <c r="F60" i="3"/>
  <c r="I56" i="3"/>
  <c r="H56" i="3"/>
  <c r="G56" i="3"/>
  <c r="F56" i="3"/>
  <c r="B63" i="3"/>
  <c r="B62" i="3"/>
  <c r="B61" i="3"/>
  <c r="B60" i="3"/>
  <c r="B59" i="3"/>
  <c r="B58" i="3"/>
  <c r="B57" i="3"/>
  <c r="B56" i="3"/>
  <c r="B55" i="3"/>
  <c r="B54" i="3"/>
  <c r="B53" i="3"/>
  <c r="H27" i="3"/>
  <c r="H31" i="3" s="1"/>
  <c r="I27" i="3"/>
  <c r="I31" i="3" s="1"/>
  <c r="G27" i="3"/>
  <c r="G31" i="3" s="1"/>
  <c r="F27" i="3"/>
  <c r="F31" i="3" s="1"/>
  <c r="G51" i="11"/>
  <c r="F51" i="11"/>
  <c r="D51" i="11"/>
  <c r="C51" i="11"/>
  <c r="E50" i="11"/>
  <c r="E49" i="11"/>
  <c r="E67" i="10"/>
  <c r="E66" i="10"/>
  <c r="D72" i="10"/>
  <c r="C72" i="10"/>
  <c r="E71" i="10"/>
  <c r="E70" i="10"/>
  <c r="E72" i="10" s="1"/>
  <c r="D42" i="10"/>
  <c r="E42" i="10" s="1"/>
  <c r="G74" i="2"/>
  <c r="F74" i="2"/>
  <c r="D74" i="2"/>
  <c r="C74" i="2"/>
  <c r="H73" i="2"/>
  <c r="E73" i="2"/>
  <c r="H72" i="2"/>
  <c r="E72" i="2"/>
  <c r="I72" i="2" s="1"/>
  <c r="C62" i="3" s="1"/>
  <c r="D62" i="3" s="1"/>
  <c r="G66" i="2"/>
  <c r="F66" i="2"/>
  <c r="D66" i="2"/>
  <c r="C66" i="2"/>
  <c r="H65" i="2"/>
  <c r="E65" i="2"/>
  <c r="H64" i="2"/>
  <c r="E64" i="2"/>
  <c r="G70" i="2"/>
  <c r="F70" i="2"/>
  <c r="D70" i="2"/>
  <c r="C70" i="2"/>
  <c r="H69" i="2"/>
  <c r="E69" i="2"/>
  <c r="H68" i="2"/>
  <c r="E68" i="2"/>
  <c r="I68" i="2" s="1"/>
  <c r="C58" i="3" s="1"/>
  <c r="D58" i="3" s="1"/>
  <c r="G28" i="2"/>
  <c r="G32" i="2" s="1"/>
  <c r="F28" i="2"/>
  <c r="F32" i="2" s="1"/>
  <c r="D28" i="2"/>
  <c r="D32" i="2" s="1"/>
  <c r="C28" i="2"/>
  <c r="C32" i="2" s="1"/>
  <c r="H31" i="2"/>
  <c r="E31" i="2"/>
  <c r="E70" i="2" l="1"/>
  <c r="E74" i="2"/>
  <c r="I73" i="2"/>
  <c r="E51" i="11"/>
  <c r="H70" i="2"/>
  <c r="I70" i="2" s="1"/>
  <c r="C60" i="3" s="1"/>
  <c r="D60" i="3" s="1"/>
  <c r="I65" i="2"/>
  <c r="H74" i="2"/>
  <c r="E66" i="2"/>
  <c r="H66" i="2"/>
  <c r="I74" i="2"/>
  <c r="C63" i="3" s="1"/>
  <c r="D63" i="3" s="1"/>
  <c r="I69" i="2"/>
  <c r="C59" i="3" s="1"/>
  <c r="D59" i="3" s="1"/>
  <c r="I64" i="2"/>
  <c r="I31" i="2"/>
  <c r="C30" i="3" s="1"/>
  <c r="D30" i="3" s="1"/>
  <c r="I66" i="2" l="1"/>
  <c r="H48" i="2"/>
  <c r="E48" i="2"/>
  <c r="I48" i="2" s="1"/>
  <c r="H47" i="2"/>
  <c r="E47" i="2"/>
  <c r="H46" i="2"/>
  <c r="E46" i="2"/>
  <c r="H45" i="2"/>
  <c r="E45" i="2"/>
  <c r="G49" i="2"/>
  <c r="F49" i="2"/>
  <c r="D49" i="2"/>
  <c r="C49" i="2"/>
  <c r="G47" i="11"/>
  <c r="F47" i="11"/>
  <c r="E47" i="11"/>
  <c r="D47" i="11"/>
  <c r="C47" i="11"/>
  <c r="D42" i="11"/>
  <c r="E42" i="11" s="1"/>
  <c r="D41" i="11"/>
  <c r="E41" i="11" s="1"/>
  <c r="D40" i="11"/>
  <c r="E40" i="11" s="1"/>
  <c r="D39" i="11"/>
  <c r="E39" i="11" s="1"/>
  <c r="D38" i="11"/>
  <c r="E38" i="11" s="1"/>
  <c r="G37" i="11"/>
  <c r="G43" i="11" s="1"/>
  <c r="F37" i="11"/>
  <c r="F43" i="11" s="1"/>
  <c r="D37" i="11"/>
  <c r="C37" i="11"/>
  <c r="C43" i="11" s="1"/>
  <c r="G35" i="11"/>
  <c r="F35" i="11"/>
  <c r="C35" i="11"/>
  <c r="D34" i="11"/>
  <c r="E34" i="11" s="1"/>
  <c r="D33" i="11"/>
  <c r="E33" i="11" s="1"/>
  <c r="D32" i="11"/>
  <c r="E32" i="11" s="1"/>
  <c r="D31" i="11"/>
  <c r="E31" i="11" s="1"/>
  <c r="D30" i="11"/>
  <c r="E30" i="11" s="1"/>
  <c r="D29" i="11"/>
  <c r="E29" i="11" s="1"/>
  <c r="G27" i="11"/>
  <c r="F27" i="11"/>
  <c r="C27" i="11"/>
  <c r="D26" i="11"/>
  <c r="E26" i="11" s="1"/>
  <c r="D25" i="11"/>
  <c r="E25" i="11" s="1"/>
  <c r="D24" i="11"/>
  <c r="E24" i="11" s="1"/>
  <c r="D23" i="11"/>
  <c r="E23" i="11" s="1"/>
  <c r="D22" i="11"/>
  <c r="E22" i="11" s="1"/>
  <c r="D21" i="11"/>
  <c r="E21" i="11" s="1"/>
  <c r="D20" i="11"/>
  <c r="E20" i="11" s="1"/>
  <c r="D19" i="11"/>
  <c r="E19" i="11" s="1"/>
  <c r="G17" i="11"/>
  <c r="G53" i="11" s="1"/>
  <c r="F17" i="11"/>
  <c r="F53" i="11" s="1"/>
  <c r="C17" i="11"/>
  <c r="C53" i="11" s="1"/>
  <c r="D16" i="11"/>
  <c r="E16" i="11" s="1"/>
  <c r="E17" i="11" s="1"/>
  <c r="G14" i="11"/>
  <c r="F14" i="11"/>
  <c r="C14" i="11"/>
  <c r="D13" i="11"/>
  <c r="E13" i="11" s="1"/>
  <c r="D12" i="11"/>
  <c r="E12" i="11" s="1"/>
  <c r="D11" i="11"/>
  <c r="D10" i="11"/>
  <c r="E68" i="10"/>
  <c r="D68" i="10"/>
  <c r="C68" i="10"/>
  <c r="D63" i="10"/>
  <c r="E63" i="10" s="1"/>
  <c r="D62" i="10"/>
  <c r="E62" i="10" s="1"/>
  <c r="E61" i="10"/>
  <c r="E60" i="10"/>
  <c r="E59" i="10"/>
  <c r="E58" i="10"/>
  <c r="E57" i="10"/>
  <c r="D56" i="10"/>
  <c r="C56" i="10"/>
  <c r="D55" i="10"/>
  <c r="E55" i="10" s="1"/>
  <c r="D54" i="10"/>
  <c r="C53" i="10"/>
  <c r="C64" i="10" s="1"/>
  <c r="C51" i="10"/>
  <c r="D50" i="10"/>
  <c r="E50" i="10" s="1"/>
  <c r="D49" i="10"/>
  <c r="E49" i="10" s="1"/>
  <c r="D48" i="10"/>
  <c r="E48" i="10" s="1"/>
  <c r="D47" i="10"/>
  <c r="E47" i="10" s="1"/>
  <c r="D46" i="10"/>
  <c r="E46" i="10" s="1"/>
  <c r="D45" i="10"/>
  <c r="E45" i="10" s="1"/>
  <c r="D41" i="10"/>
  <c r="E41" i="10" s="1"/>
  <c r="D40" i="10"/>
  <c r="D39" i="10"/>
  <c r="E39" i="10" s="1"/>
  <c r="C38" i="10"/>
  <c r="C37" i="10" s="1"/>
  <c r="D36" i="10"/>
  <c r="D35" i="10"/>
  <c r="E35" i="10" s="1"/>
  <c r="C34" i="10"/>
  <c r="D33" i="10"/>
  <c r="E33" i="10" s="1"/>
  <c r="D32" i="10"/>
  <c r="E32" i="10" s="1"/>
  <c r="D31" i="10"/>
  <c r="E31" i="10" s="1"/>
  <c r="D30" i="10"/>
  <c r="E30" i="10" s="1"/>
  <c r="D29" i="10"/>
  <c r="E29" i="10" s="1"/>
  <c r="D28" i="10"/>
  <c r="E28" i="10" s="1"/>
  <c r="D27" i="10"/>
  <c r="E27" i="10" s="1"/>
  <c r="C26" i="10"/>
  <c r="D25" i="10"/>
  <c r="E25" i="10" s="1"/>
  <c r="D24" i="10"/>
  <c r="E24" i="10" s="1"/>
  <c r="D23" i="10"/>
  <c r="E23" i="10" s="1"/>
  <c r="D22" i="10"/>
  <c r="E22" i="10" s="1"/>
  <c r="D21" i="10"/>
  <c r="E21" i="10" s="1"/>
  <c r="D20" i="10"/>
  <c r="E20" i="10" s="1"/>
  <c r="C19" i="10"/>
  <c r="C17" i="10"/>
  <c r="C74" i="10" s="1"/>
  <c r="D16" i="10"/>
  <c r="D17" i="10" s="1"/>
  <c r="C14" i="10"/>
  <c r="D13" i="10"/>
  <c r="E13" i="10" s="1"/>
  <c r="D12" i="10"/>
  <c r="D11" i="10"/>
  <c r="E11" i="10" s="1"/>
  <c r="D10" i="10"/>
  <c r="I85" i="3"/>
  <c r="H85" i="3"/>
  <c r="I81" i="3"/>
  <c r="H81" i="3"/>
  <c r="D53" i="10" l="1"/>
  <c r="I47" i="2"/>
  <c r="G52" i="11"/>
  <c r="F52" i="11"/>
  <c r="C52" i="11"/>
  <c r="D34" i="10"/>
  <c r="D43" i="11"/>
  <c r="E11" i="11"/>
  <c r="E53" i="11" s="1"/>
  <c r="D14" i="11"/>
  <c r="D17" i="11"/>
  <c r="D53" i="11" s="1"/>
  <c r="D26" i="10"/>
  <c r="D64" i="10"/>
  <c r="I45" i="2"/>
  <c r="I46" i="2"/>
  <c r="D14" i="10"/>
  <c r="D38" i="10"/>
  <c r="D37" i="10" s="1"/>
  <c r="E54" i="10"/>
  <c r="E53" i="10" s="1"/>
  <c r="E10" i="10"/>
  <c r="C43" i="10"/>
  <c r="C73" i="10" s="1"/>
  <c r="D19" i="10"/>
  <c r="D74" i="10"/>
  <c r="E56" i="10"/>
  <c r="E37" i="11"/>
  <c r="E43" i="11" s="1"/>
  <c r="E27" i="11"/>
  <c r="E35" i="11"/>
  <c r="D27" i="11"/>
  <c r="D35" i="11"/>
  <c r="E10" i="11"/>
  <c r="E51" i="10"/>
  <c r="E19" i="10"/>
  <c r="E26" i="10"/>
  <c r="E12" i="10"/>
  <c r="E16" i="10"/>
  <c r="E40" i="10"/>
  <c r="E38" i="10" s="1"/>
  <c r="E37" i="10" s="1"/>
  <c r="E36" i="10"/>
  <c r="D51" i="10"/>
  <c r="D43" i="10" l="1"/>
  <c r="D73" i="10" s="1"/>
  <c r="D52" i="11"/>
  <c r="E64" i="10"/>
  <c r="E14" i="11"/>
  <c r="E52" i="11" s="1"/>
  <c r="E17" i="10"/>
  <c r="E34" i="10"/>
  <c r="E14" i="10"/>
  <c r="E74" i="10" l="1"/>
  <c r="E43" i="10"/>
  <c r="E73" i="10" s="1"/>
  <c r="I52" i="3" l="1"/>
  <c r="H52" i="3"/>
  <c r="G52" i="3"/>
  <c r="F52" i="3"/>
  <c r="H49" i="2"/>
  <c r="H44" i="2"/>
  <c r="E44" i="2"/>
  <c r="G42" i="2"/>
  <c r="F42" i="2"/>
  <c r="D42" i="2"/>
  <c r="C42" i="2"/>
  <c r="H61" i="2"/>
  <c r="I61" i="2" s="1"/>
  <c r="H23" i="2"/>
  <c r="E23" i="2"/>
  <c r="F50" i="2" l="1"/>
  <c r="G50" i="2"/>
  <c r="C51" i="3"/>
  <c r="D51" i="3" s="1"/>
  <c r="D50" i="2"/>
  <c r="E49" i="2"/>
  <c r="C55" i="3"/>
  <c r="D55" i="3" s="1"/>
  <c r="E42" i="2"/>
  <c r="H42" i="2"/>
  <c r="C54" i="3"/>
  <c r="D54" i="3" s="1"/>
  <c r="C50" i="2"/>
  <c r="I44" i="2"/>
  <c r="I23" i="2"/>
  <c r="I49" i="2" l="1"/>
  <c r="C39" i="3" s="1"/>
  <c r="D39" i="3" s="1"/>
  <c r="C47" i="3"/>
  <c r="I42" i="2"/>
  <c r="C21" i="3"/>
  <c r="C22" i="3"/>
  <c r="D22" i="3" s="1"/>
  <c r="D12" i="3"/>
  <c r="D11" i="3"/>
  <c r="I16" i="3"/>
  <c r="H16" i="3"/>
  <c r="I42" i="3"/>
  <c r="I48" i="3" s="1"/>
  <c r="I64" i="3" s="1"/>
  <c r="H42" i="3"/>
  <c r="H48" i="3" s="1"/>
  <c r="H64" i="3" s="1"/>
  <c r="H30" i="2"/>
  <c r="H29" i="2"/>
  <c r="H40" i="2"/>
  <c r="H39" i="2"/>
  <c r="H38" i="2"/>
  <c r="E30" i="2"/>
  <c r="E29" i="2"/>
  <c r="E40" i="2"/>
  <c r="E39" i="2"/>
  <c r="E38" i="2"/>
  <c r="E37" i="2"/>
  <c r="C14" i="2"/>
  <c r="C52" i="2"/>
  <c r="C58" i="2" s="1"/>
  <c r="D10" i="2"/>
  <c r="D14" i="2" s="1"/>
  <c r="D52" i="2"/>
  <c r="D58" i="2" s="1"/>
  <c r="G16" i="3"/>
  <c r="G42" i="3"/>
  <c r="G48" i="3" s="1"/>
  <c r="G64" i="3" s="1"/>
  <c r="H17" i="5"/>
  <c r="H20" i="5"/>
  <c r="H127" i="4"/>
  <c r="H130" i="4"/>
  <c r="H31" i="5"/>
  <c r="H117" i="4"/>
  <c r="H27" i="5"/>
  <c r="H121" i="4"/>
  <c r="H28" i="5" s="1"/>
  <c r="H124" i="4"/>
  <c r="H134" i="4"/>
  <c r="H34" i="5"/>
  <c r="H37" i="5"/>
  <c r="H43" i="5"/>
  <c r="I17" i="5"/>
  <c r="I20" i="5"/>
  <c r="I127" i="4"/>
  <c r="I30" i="5" s="1"/>
  <c r="I130" i="4"/>
  <c r="I117" i="4"/>
  <c r="I27" i="5"/>
  <c r="I121" i="4"/>
  <c r="I124" i="4"/>
  <c r="I134" i="4"/>
  <c r="I34" i="5"/>
  <c r="I37" i="5"/>
  <c r="I43" i="5"/>
  <c r="J17" i="5"/>
  <c r="J20" i="5"/>
  <c r="J127" i="4"/>
  <c r="J130" i="4"/>
  <c r="J31" i="5" s="1"/>
  <c r="J117" i="4"/>
  <c r="J27" i="5"/>
  <c r="J121" i="4"/>
  <c r="J124" i="4"/>
  <c r="J134" i="4"/>
  <c r="J139" i="4" s="1"/>
  <c r="J34" i="5"/>
  <c r="J37" i="5"/>
  <c r="J43" i="5"/>
  <c r="K17" i="5"/>
  <c r="K20" i="5"/>
  <c r="K127" i="4"/>
  <c r="K30" i="5"/>
  <c r="K130" i="4"/>
  <c r="K31" i="5" s="1"/>
  <c r="K117" i="4"/>
  <c r="K27" i="5"/>
  <c r="K121" i="4"/>
  <c r="K124" i="4"/>
  <c r="K134" i="4"/>
  <c r="K139" i="4" s="1"/>
  <c r="K34" i="5"/>
  <c r="K37" i="5"/>
  <c r="K43" i="5"/>
  <c r="L17" i="5"/>
  <c r="L20" i="5"/>
  <c r="L127" i="4"/>
  <c r="L130" i="4"/>
  <c r="L117" i="4"/>
  <c r="L27" i="5"/>
  <c r="L121" i="4"/>
  <c r="L124" i="4"/>
  <c r="L29" i="5" s="1"/>
  <c r="L134" i="4"/>
  <c r="L139" i="4" s="1"/>
  <c r="L33" i="5"/>
  <c r="L34" i="5"/>
  <c r="L37" i="5"/>
  <c r="L43" i="5"/>
  <c r="M17" i="5"/>
  <c r="M20" i="5"/>
  <c r="M127" i="4"/>
  <c r="M130" i="4"/>
  <c r="M117" i="4"/>
  <c r="M27" i="5"/>
  <c r="M121" i="4"/>
  <c r="M124" i="4"/>
  <c r="M134" i="4"/>
  <c r="M34" i="5"/>
  <c r="M37" i="5"/>
  <c r="M43" i="5"/>
  <c r="N17" i="5"/>
  <c r="N20" i="5"/>
  <c r="N127" i="4"/>
  <c r="N130" i="4"/>
  <c r="N31" i="5" s="1"/>
  <c r="N117" i="4"/>
  <c r="N27" i="5"/>
  <c r="N121" i="4"/>
  <c r="N28" i="5" s="1"/>
  <c r="N124" i="4"/>
  <c r="N134" i="4"/>
  <c r="N139" i="4" s="1"/>
  <c r="N34" i="5"/>
  <c r="N37" i="5"/>
  <c r="N43" i="5"/>
  <c r="O17" i="5"/>
  <c r="O20" i="5"/>
  <c r="O127" i="4"/>
  <c r="O130" i="4"/>
  <c r="O117" i="4"/>
  <c r="O26" i="5"/>
  <c r="O27" i="5"/>
  <c r="O121" i="4"/>
  <c r="O124" i="4"/>
  <c r="O29" i="5" s="1"/>
  <c r="O134" i="4"/>
  <c r="O139" i="4" s="1"/>
  <c r="O34" i="5"/>
  <c r="O37" i="5"/>
  <c r="O43" i="5"/>
  <c r="P17" i="5"/>
  <c r="P20" i="5"/>
  <c r="P127" i="4"/>
  <c r="P130" i="4"/>
  <c r="P117" i="4"/>
  <c r="P26" i="5"/>
  <c r="P27" i="5"/>
  <c r="P121" i="4"/>
  <c r="P28" i="5"/>
  <c r="P124" i="4"/>
  <c r="P29" i="5"/>
  <c r="P134" i="4"/>
  <c r="P139" i="4" s="1"/>
  <c r="P34" i="5"/>
  <c r="P37" i="5"/>
  <c r="P43" i="5"/>
  <c r="Q17" i="5"/>
  <c r="Q20" i="5"/>
  <c r="Q127" i="4"/>
  <c r="Q130" i="4"/>
  <c r="Q117" i="4"/>
  <c r="Q27" i="5"/>
  <c r="Q121" i="4"/>
  <c r="Q124" i="4"/>
  <c r="Q134" i="4"/>
  <c r="Q33" i="5" s="1"/>
  <c r="Q34" i="5"/>
  <c r="Q37" i="5"/>
  <c r="Q43" i="5"/>
  <c r="D117" i="4"/>
  <c r="D27" i="5"/>
  <c r="D121" i="4"/>
  <c r="D124" i="4"/>
  <c r="D29" i="5" s="1"/>
  <c r="D127" i="4"/>
  <c r="D130" i="4"/>
  <c r="E117" i="4"/>
  <c r="E27" i="5"/>
  <c r="E121" i="4"/>
  <c r="E124" i="4"/>
  <c r="E29" i="5" s="1"/>
  <c r="E127" i="4"/>
  <c r="E130" i="4"/>
  <c r="F117" i="4"/>
  <c r="F26" i="5" s="1"/>
  <c r="F27" i="5"/>
  <c r="F121" i="4"/>
  <c r="F124" i="4"/>
  <c r="F127" i="4"/>
  <c r="F130" i="4"/>
  <c r="G117" i="4"/>
  <c r="G26" i="5" s="1"/>
  <c r="G27" i="5"/>
  <c r="G121" i="4"/>
  <c r="G124" i="4"/>
  <c r="G29" i="5"/>
  <c r="G127" i="4"/>
  <c r="G130" i="4"/>
  <c r="H50" i="2"/>
  <c r="F14" i="2"/>
  <c r="G14" i="2"/>
  <c r="D95" i="3"/>
  <c r="J95" i="3" s="1"/>
  <c r="D94" i="3"/>
  <c r="J94" i="3" s="1"/>
  <c r="A22" i="5"/>
  <c r="A21" i="5"/>
  <c r="A20" i="5"/>
  <c r="A17" i="5"/>
  <c r="A16" i="5"/>
  <c r="A15" i="5"/>
  <c r="A14" i="5"/>
  <c r="A13" i="5"/>
  <c r="A11" i="5"/>
  <c r="A44" i="5"/>
  <c r="A43" i="5"/>
  <c r="D43" i="5"/>
  <c r="A42" i="5"/>
  <c r="A41" i="5"/>
  <c r="A40" i="5"/>
  <c r="A39" i="5"/>
  <c r="A38" i="5"/>
  <c r="A37" i="5"/>
  <c r="A36" i="5"/>
  <c r="A34" i="5"/>
  <c r="A33" i="5"/>
  <c r="A31" i="5"/>
  <c r="A30" i="5"/>
  <c r="A29" i="5"/>
  <c r="A28" i="5"/>
  <c r="A27" i="5"/>
  <c r="A26" i="5"/>
  <c r="A25" i="5"/>
  <c r="A19" i="5"/>
  <c r="A18" i="5"/>
  <c r="D18" i="5"/>
  <c r="A12" i="5"/>
  <c r="A10" i="5"/>
  <c r="A9" i="5"/>
  <c r="A8" i="5"/>
  <c r="B23" i="9"/>
  <c r="B27" i="9" s="1"/>
  <c r="J26" i="9"/>
  <c r="I26" i="9"/>
  <c r="A86" i="3"/>
  <c r="A85" i="3"/>
  <c r="A84" i="3"/>
  <c r="A83" i="3"/>
  <c r="A82" i="3"/>
  <c r="A81" i="3"/>
  <c r="A80" i="3"/>
  <c r="A163" i="4"/>
  <c r="A161" i="4"/>
  <c r="A160" i="4"/>
  <c r="A59" i="5"/>
  <c r="A57" i="5"/>
  <c r="A55" i="5"/>
  <c r="A54" i="5"/>
  <c r="A53" i="5"/>
  <c r="Q46" i="5"/>
  <c r="P46" i="5"/>
  <c r="O46" i="5"/>
  <c r="N46" i="5"/>
  <c r="M46" i="5"/>
  <c r="L46" i="5"/>
  <c r="K46" i="5"/>
  <c r="J46" i="5"/>
  <c r="I46" i="5"/>
  <c r="H46" i="5"/>
  <c r="G46" i="5"/>
  <c r="F46" i="5"/>
  <c r="E46" i="5"/>
  <c r="B46" i="5" s="1"/>
  <c r="D46" i="5"/>
  <c r="Q14" i="5"/>
  <c r="P14" i="5"/>
  <c r="O14" i="5"/>
  <c r="N14" i="5"/>
  <c r="M14" i="5"/>
  <c r="L14" i="5"/>
  <c r="K14" i="5"/>
  <c r="J14" i="5"/>
  <c r="I14" i="5"/>
  <c r="H14" i="5"/>
  <c r="G14" i="5"/>
  <c r="F14" i="5"/>
  <c r="E14" i="5"/>
  <c r="D14" i="5"/>
  <c r="B14" i="5" s="1"/>
  <c r="A53" i="3"/>
  <c r="F42" i="3"/>
  <c r="F48" i="3" s="1"/>
  <c r="F64" i="3" s="1"/>
  <c r="F16" i="3"/>
  <c r="F62" i="2"/>
  <c r="F52" i="2"/>
  <c r="F58" i="2" s="1"/>
  <c r="G62" i="2"/>
  <c r="G52" i="2"/>
  <c r="G58" i="2" s="1"/>
  <c r="A49" i="3"/>
  <c r="A46" i="3"/>
  <c r="A45" i="3"/>
  <c r="A44" i="3"/>
  <c r="A43" i="3"/>
  <c r="A42" i="3"/>
  <c r="A41" i="3"/>
  <c r="H37" i="2"/>
  <c r="E36" i="2"/>
  <c r="H36" i="2"/>
  <c r="B38" i="3"/>
  <c r="B37" i="3"/>
  <c r="B36" i="3"/>
  <c r="B35" i="3"/>
  <c r="B34" i="3"/>
  <c r="A38" i="3"/>
  <c r="A37" i="3"/>
  <c r="A36" i="3"/>
  <c r="A35" i="3"/>
  <c r="A34" i="3"/>
  <c r="A33" i="3"/>
  <c r="A32" i="3"/>
  <c r="E19" i="2"/>
  <c r="H19" i="2"/>
  <c r="E20" i="2"/>
  <c r="H20" i="2"/>
  <c r="B29" i="3"/>
  <c r="B28" i="3"/>
  <c r="B27" i="3"/>
  <c r="B26" i="3"/>
  <c r="B25" i="3"/>
  <c r="B24" i="3"/>
  <c r="B19" i="3"/>
  <c r="A29" i="3"/>
  <c r="A28" i="3"/>
  <c r="A27" i="3"/>
  <c r="A26" i="3"/>
  <c r="A25" i="3"/>
  <c r="A24" i="3"/>
  <c r="A19" i="3"/>
  <c r="A18" i="3"/>
  <c r="A17" i="3"/>
  <c r="A15" i="3"/>
  <c r="A14" i="3"/>
  <c r="B12" i="3"/>
  <c r="B11" i="3"/>
  <c r="A12" i="3"/>
  <c r="A11" i="3"/>
  <c r="A10" i="3"/>
  <c r="A9" i="3"/>
  <c r="H10" i="2"/>
  <c r="E11" i="2"/>
  <c r="H11" i="2"/>
  <c r="E13" i="2"/>
  <c r="H13" i="2"/>
  <c r="B8" i="3"/>
  <c r="B86" i="3"/>
  <c r="B91" i="3" s="1"/>
  <c r="A52" i="5" s="1"/>
  <c r="B85" i="3"/>
  <c r="B84" i="3"/>
  <c r="B83" i="3"/>
  <c r="B82" i="3"/>
  <c r="B81" i="3"/>
  <c r="B80" i="3"/>
  <c r="B64" i="3"/>
  <c r="B52" i="3"/>
  <c r="B49" i="3"/>
  <c r="B48" i="3"/>
  <c r="B46" i="3"/>
  <c r="B45" i="3"/>
  <c r="B44" i="3"/>
  <c r="B43" i="3"/>
  <c r="B42" i="3"/>
  <c r="B41" i="3"/>
  <c r="B40" i="3"/>
  <c r="B33" i="3"/>
  <c r="B32" i="3"/>
  <c r="B31" i="3"/>
  <c r="B18" i="3"/>
  <c r="B17" i="3"/>
  <c r="B16" i="3"/>
  <c r="B15" i="3"/>
  <c r="B14" i="3"/>
  <c r="B13" i="3"/>
  <c r="B10" i="3"/>
  <c r="B9" i="3"/>
  <c r="D17" i="5"/>
  <c r="E17" i="5"/>
  <c r="F17" i="5"/>
  <c r="G17" i="5"/>
  <c r="H47" i="4"/>
  <c r="H50" i="4"/>
  <c r="H30" i="5" s="1"/>
  <c r="H53" i="4"/>
  <c r="H44" i="4"/>
  <c r="H35" i="4"/>
  <c r="H112" i="4"/>
  <c r="H25" i="5"/>
  <c r="H40" i="4"/>
  <c r="H56" i="4" s="1"/>
  <c r="H140" i="4"/>
  <c r="H36" i="5" s="1"/>
  <c r="H63" i="4"/>
  <c r="H38" i="5"/>
  <c r="H39" i="5"/>
  <c r="H40" i="5"/>
  <c r="H41" i="5"/>
  <c r="H42" i="5"/>
  <c r="H44" i="5"/>
  <c r="I47" i="4"/>
  <c r="I50" i="4"/>
  <c r="I53" i="4"/>
  <c r="I31" i="5" s="1"/>
  <c r="I44" i="4"/>
  <c r="I35" i="4"/>
  <c r="I112" i="4"/>
  <c r="I25" i="5"/>
  <c r="I40" i="4"/>
  <c r="D20" i="5"/>
  <c r="E20" i="5"/>
  <c r="F20" i="5"/>
  <c r="G20" i="5"/>
  <c r="J47" i="4"/>
  <c r="J29" i="5" s="1"/>
  <c r="J50" i="4"/>
  <c r="J30" i="5" s="1"/>
  <c r="J53" i="4"/>
  <c r="K47" i="4"/>
  <c r="K29" i="5" s="1"/>
  <c r="K50" i="4"/>
  <c r="K53" i="4"/>
  <c r="L47" i="4"/>
  <c r="D47" i="4"/>
  <c r="E47" i="4"/>
  <c r="F47" i="4"/>
  <c r="G47" i="4"/>
  <c r="M47" i="4"/>
  <c r="M29" i="5" s="1"/>
  <c r="N47" i="4"/>
  <c r="O47" i="4"/>
  <c r="P47" i="4"/>
  <c r="Q47" i="4"/>
  <c r="L50" i="4"/>
  <c r="L30" i="5" s="1"/>
  <c r="L53" i="4"/>
  <c r="L31" i="5" s="1"/>
  <c r="D34" i="5"/>
  <c r="B34" i="5" s="1"/>
  <c r="E34" i="5"/>
  <c r="F34" i="5"/>
  <c r="G34" i="5"/>
  <c r="M50" i="4"/>
  <c r="M30" i="5" s="1"/>
  <c r="M53" i="4"/>
  <c r="M31" i="5" s="1"/>
  <c r="N50" i="4"/>
  <c r="N30" i="5" s="1"/>
  <c r="N53" i="4"/>
  <c r="D37" i="5"/>
  <c r="E37" i="5"/>
  <c r="F37" i="5"/>
  <c r="G37" i="5"/>
  <c r="O50" i="4"/>
  <c r="O30" i="5" s="1"/>
  <c r="O53" i="4"/>
  <c r="P50" i="4"/>
  <c r="P30" i="5" s="1"/>
  <c r="P53" i="4"/>
  <c r="P31" i="5" s="1"/>
  <c r="B63" i="6"/>
  <c r="C34" i="6" s="1"/>
  <c r="E34" i="6" s="1"/>
  <c r="Q50" i="4"/>
  <c r="Q30" i="5" s="1"/>
  <c r="Q53" i="4"/>
  <c r="G81" i="3"/>
  <c r="F81"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G85" i="3"/>
  <c r="F85" i="3"/>
  <c r="Q112" i="4"/>
  <c r="Q140" i="4"/>
  <c r="P112" i="4"/>
  <c r="P140" i="4"/>
  <c r="O112" i="4"/>
  <c r="O133" i="4" s="1"/>
  <c r="O140" i="4"/>
  <c r="N112" i="4"/>
  <c r="N133" i="4" s="1"/>
  <c r="N140" i="4"/>
  <c r="N36" i="5" s="1"/>
  <c r="M112" i="4"/>
  <c r="M25" i="5" s="1"/>
  <c r="M139" i="4"/>
  <c r="M140" i="4"/>
  <c r="M36" i="5" s="1"/>
  <c r="L112" i="4"/>
  <c r="L25" i="5" s="1"/>
  <c r="L140" i="4"/>
  <c r="L36" i="5" s="1"/>
  <c r="K112" i="4"/>
  <c r="K140" i="4"/>
  <c r="J112" i="4"/>
  <c r="J140" i="4"/>
  <c r="I139" i="4"/>
  <c r="I140" i="4"/>
  <c r="I36" i="5" s="1"/>
  <c r="H139" i="4"/>
  <c r="J88" i="4"/>
  <c r="J91" i="4"/>
  <c r="J85" i="4"/>
  <c r="J94" i="4"/>
  <c r="J11" i="5" s="1"/>
  <c r="J104" i="4"/>
  <c r="J110" i="4"/>
  <c r="K5" i="7"/>
  <c r="H88" i="4"/>
  <c r="H9" i="5" s="1"/>
  <c r="H91" i="4"/>
  <c r="H85" i="4"/>
  <c r="H8" i="5" s="1"/>
  <c r="H94" i="4"/>
  <c r="H11" i="5" s="1"/>
  <c r="H104" i="4"/>
  <c r="H19" i="5" s="1"/>
  <c r="H110" i="4"/>
  <c r="I5" i="7" s="1"/>
  <c r="S103" i="3"/>
  <c r="Q59" i="5" s="1"/>
  <c r="R103" i="3"/>
  <c r="P59" i="5" s="1"/>
  <c r="Q103" i="3"/>
  <c r="O59" i="5" s="1"/>
  <c r="P103" i="3"/>
  <c r="N59" i="5" s="1"/>
  <c r="O103" i="3"/>
  <c r="M59" i="5" s="1"/>
  <c r="N103" i="3"/>
  <c r="L59" i="5" s="1"/>
  <c r="M103" i="3"/>
  <c r="K59" i="5" s="1"/>
  <c r="L103" i="3"/>
  <c r="J59" i="5" s="1"/>
  <c r="K103" i="3"/>
  <c r="I59" i="5" s="1"/>
  <c r="J103" i="3"/>
  <c r="H59" i="5" s="1"/>
  <c r="I103" i="3"/>
  <c r="G59" i="5" s="1"/>
  <c r="H103" i="3"/>
  <c r="F59" i="5" s="1"/>
  <c r="G103" i="3"/>
  <c r="E59" i="5" s="1"/>
  <c r="F103" i="3"/>
  <c r="D59" i="5" s="1"/>
  <c r="E57" i="5"/>
  <c r="E55" i="5"/>
  <c r="D57" i="5"/>
  <c r="D55" i="5"/>
  <c r="Q44" i="5"/>
  <c r="P44" i="5"/>
  <c r="O44" i="5"/>
  <c r="N44" i="5"/>
  <c r="M44" i="5"/>
  <c r="L44" i="5"/>
  <c r="K44" i="5"/>
  <c r="J44" i="5"/>
  <c r="D44" i="5"/>
  <c r="E44" i="5"/>
  <c r="F44" i="5"/>
  <c r="G44" i="5"/>
  <c r="I44" i="5"/>
  <c r="G43" i="5"/>
  <c r="F43" i="5"/>
  <c r="E43" i="5"/>
  <c r="Q42" i="5"/>
  <c r="P42" i="5"/>
  <c r="O42" i="5"/>
  <c r="N42" i="5"/>
  <c r="M42" i="5"/>
  <c r="L42" i="5"/>
  <c r="K42" i="5"/>
  <c r="J42" i="5"/>
  <c r="D42" i="5"/>
  <c r="E42" i="5"/>
  <c r="F42" i="5"/>
  <c r="G42" i="5"/>
  <c r="I42" i="5"/>
  <c r="Q41" i="5"/>
  <c r="P41" i="5"/>
  <c r="O41" i="5"/>
  <c r="N41" i="5"/>
  <c r="M41" i="5"/>
  <c r="L41" i="5"/>
  <c r="K41" i="5"/>
  <c r="J41" i="5"/>
  <c r="I41" i="5"/>
  <c r="G41" i="5"/>
  <c r="F41" i="5"/>
  <c r="E41" i="5"/>
  <c r="Q40" i="5"/>
  <c r="P40" i="5"/>
  <c r="O40" i="5"/>
  <c r="N40" i="5"/>
  <c r="M40" i="5"/>
  <c r="L40" i="5"/>
  <c r="K40" i="5"/>
  <c r="J40" i="5"/>
  <c r="I40" i="5"/>
  <c r="G40" i="5"/>
  <c r="F40" i="5"/>
  <c r="E40" i="5"/>
  <c r="Q39" i="5"/>
  <c r="P39" i="5"/>
  <c r="O39" i="5"/>
  <c r="N39" i="5"/>
  <c r="M39" i="5"/>
  <c r="L39" i="5"/>
  <c r="K39" i="5"/>
  <c r="J39" i="5"/>
  <c r="I39" i="5"/>
  <c r="G39" i="5"/>
  <c r="F39" i="5"/>
  <c r="E39" i="5"/>
  <c r="Q38" i="5"/>
  <c r="P38" i="5"/>
  <c r="O38" i="5"/>
  <c r="N38" i="5"/>
  <c r="M38" i="5"/>
  <c r="L38" i="5"/>
  <c r="K38" i="5"/>
  <c r="J38" i="5"/>
  <c r="I38" i="5"/>
  <c r="G38" i="5"/>
  <c r="F38" i="5"/>
  <c r="E38" i="5"/>
  <c r="Q63" i="4"/>
  <c r="Q36" i="5"/>
  <c r="P63" i="4"/>
  <c r="O63" i="4"/>
  <c r="N63" i="4"/>
  <c r="M63" i="4"/>
  <c r="L63" i="4"/>
  <c r="K63" i="4"/>
  <c r="K36" i="5" s="1"/>
  <c r="J63" i="4"/>
  <c r="I63" i="4"/>
  <c r="G140" i="4"/>
  <c r="G63" i="4"/>
  <c r="G36" i="5"/>
  <c r="F140" i="4"/>
  <c r="F63" i="4"/>
  <c r="D140" i="4"/>
  <c r="D36" i="5" s="1"/>
  <c r="D63" i="4"/>
  <c r="E140" i="4"/>
  <c r="E63" i="4"/>
  <c r="D41" i="5"/>
  <c r="B41" i="5" s="1"/>
  <c r="D40" i="5"/>
  <c r="D39" i="5"/>
  <c r="D38" i="5"/>
  <c r="G134" i="4"/>
  <c r="F134" i="4"/>
  <c r="F139" i="4" s="1"/>
  <c r="E134" i="4"/>
  <c r="E139" i="4" s="1"/>
  <c r="D134" i="4"/>
  <c r="G53" i="4"/>
  <c r="F53" i="4"/>
  <c r="F31" i="5" s="1"/>
  <c r="E53" i="4"/>
  <c r="G50" i="4"/>
  <c r="F50" i="4"/>
  <c r="E50" i="4"/>
  <c r="E30" i="5" s="1"/>
  <c r="D50" i="4"/>
  <c r="D30" i="5" s="1"/>
  <c r="Q44" i="4"/>
  <c r="Q28" i="5" s="1"/>
  <c r="P44" i="4"/>
  <c r="O44" i="4"/>
  <c r="N44" i="4"/>
  <c r="M44" i="4"/>
  <c r="M28" i="5" s="1"/>
  <c r="L44" i="4"/>
  <c r="L28" i="5" s="1"/>
  <c r="K44" i="4"/>
  <c r="K28" i="5" s="1"/>
  <c r="J44" i="4"/>
  <c r="J28" i="5" s="1"/>
  <c r="G44" i="4"/>
  <c r="F44" i="4"/>
  <c r="E44" i="4"/>
  <c r="E28" i="5" s="1"/>
  <c r="E35" i="4"/>
  <c r="E112" i="4"/>
  <c r="E25" i="5" s="1"/>
  <c r="E40" i="4"/>
  <c r="Q40" i="4"/>
  <c r="P40" i="4"/>
  <c r="O40" i="4"/>
  <c r="N40" i="4"/>
  <c r="N26" i="5" s="1"/>
  <c r="M40" i="4"/>
  <c r="M26" i="5" s="1"/>
  <c r="L40" i="4"/>
  <c r="L26" i="5" s="1"/>
  <c r="K40" i="4"/>
  <c r="J40" i="4"/>
  <c r="G40" i="4"/>
  <c r="D40" i="4"/>
  <c r="D56" i="4" s="1"/>
  <c r="F40" i="4"/>
  <c r="Q35" i="4"/>
  <c r="P35" i="4"/>
  <c r="O35" i="4"/>
  <c r="O25" i="5"/>
  <c r="N35" i="4"/>
  <c r="M35" i="4"/>
  <c r="L35" i="4"/>
  <c r="D35" i="4"/>
  <c r="D112" i="4"/>
  <c r="D25" i="5" s="1"/>
  <c r="F35" i="4"/>
  <c r="F112" i="4"/>
  <c r="F25" i="5"/>
  <c r="G35" i="4"/>
  <c r="G112" i="4"/>
  <c r="G25" i="5"/>
  <c r="J35" i="4"/>
  <c r="J56" i="4" s="1"/>
  <c r="J74" i="4" s="1"/>
  <c r="J25" i="5"/>
  <c r="K35" i="4"/>
  <c r="D53" i="4"/>
  <c r="D44" i="4"/>
  <c r="Q22" i="5"/>
  <c r="P22" i="5"/>
  <c r="O22" i="5"/>
  <c r="N22" i="5"/>
  <c r="M22" i="5"/>
  <c r="L22" i="5"/>
  <c r="K22" i="5"/>
  <c r="J22" i="5"/>
  <c r="I22" i="5"/>
  <c r="H22" i="5"/>
  <c r="D22" i="5"/>
  <c r="E22" i="5"/>
  <c r="F22" i="5"/>
  <c r="G22" i="5"/>
  <c r="Q21" i="5"/>
  <c r="P21" i="5"/>
  <c r="O21" i="5"/>
  <c r="N21" i="5"/>
  <c r="M21" i="5"/>
  <c r="L21" i="5"/>
  <c r="K21" i="5"/>
  <c r="J21" i="5"/>
  <c r="I21" i="5"/>
  <c r="H21" i="5"/>
  <c r="G21" i="5"/>
  <c r="F21" i="5"/>
  <c r="E21" i="5"/>
  <c r="D21" i="5"/>
  <c r="Q18" i="5"/>
  <c r="P18" i="5"/>
  <c r="O18" i="5"/>
  <c r="N18" i="5"/>
  <c r="M18" i="5"/>
  <c r="L18" i="5"/>
  <c r="K18" i="5"/>
  <c r="J18" i="5"/>
  <c r="I18" i="5"/>
  <c r="H18" i="5"/>
  <c r="G18" i="5"/>
  <c r="F18" i="5"/>
  <c r="E18" i="5"/>
  <c r="Q16" i="5"/>
  <c r="P16" i="5"/>
  <c r="O16" i="5"/>
  <c r="N16" i="5"/>
  <c r="M16" i="5"/>
  <c r="L16" i="5"/>
  <c r="K16" i="5"/>
  <c r="J16" i="5"/>
  <c r="I16" i="5"/>
  <c r="H16" i="5"/>
  <c r="G16" i="5"/>
  <c r="F16" i="5"/>
  <c r="E16" i="5"/>
  <c r="Q15" i="5"/>
  <c r="P15" i="5"/>
  <c r="O15" i="5"/>
  <c r="N15" i="5"/>
  <c r="M15" i="5"/>
  <c r="L15" i="5"/>
  <c r="K15" i="5"/>
  <c r="J15" i="5"/>
  <c r="I15" i="5"/>
  <c r="H15" i="5"/>
  <c r="G15" i="5"/>
  <c r="F15" i="5"/>
  <c r="E15" i="5"/>
  <c r="Q13" i="5"/>
  <c r="P13" i="5"/>
  <c r="O13" i="5"/>
  <c r="N13" i="5"/>
  <c r="M13" i="5"/>
  <c r="L13" i="5"/>
  <c r="K13" i="5"/>
  <c r="J13" i="5"/>
  <c r="I13" i="5"/>
  <c r="H13" i="5"/>
  <c r="B13" i="5" s="1"/>
  <c r="G13" i="5"/>
  <c r="F13" i="5"/>
  <c r="E13" i="5"/>
  <c r="Q12" i="5"/>
  <c r="P12" i="5"/>
  <c r="O12" i="5"/>
  <c r="N12" i="5"/>
  <c r="M12" i="5"/>
  <c r="L12" i="5"/>
  <c r="K12" i="5"/>
  <c r="J12" i="5"/>
  <c r="I12" i="5"/>
  <c r="H12" i="5"/>
  <c r="G12" i="5"/>
  <c r="F12" i="5"/>
  <c r="E12" i="5"/>
  <c r="Q17" i="4"/>
  <c r="Q94" i="4"/>
  <c r="Q11" i="5"/>
  <c r="P17" i="4"/>
  <c r="P94" i="4"/>
  <c r="O17" i="4"/>
  <c r="O11" i="5" s="1"/>
  <c r="O94" i="4"/>
  <c r="N17" i="4"/>
  <c r="N94" i="4"/>
  <c r="N11" i="5" s="1"/>
  <c r="M17" i="4"/>
  <c r="M94" i="4"/>
  <c r="M11" i="5" s="1"/>
  <c r="L17" i="4"/>
  <c r="L94" i="4"/>
  <c r="L11" i="5" s="1"/>
  <c r="K17" i="4"/>
  <c r="K94" i="4"/>
  <c r="J17" i="4"/>
  <c r="I17" i="4"/>
  <c r="I94" i="4"/>
  <c r="I11" i="5" s="1"/>
  <c r="D17" i="4"/>
  <c r="D94" i="4"/>
  <c r="D11" i="5" s="1"/>
  <c r="E17" i="4"/>
  <c r="E94" i="4"/>
  <c r="E11" i="5"/>
  <c r="F17" i="4"/>
  <c r="F11" i="5" s="1"/>
  <c r="F94" i="4"/>
  <c r="G17" i="4"/>
  <c r="G94" i="4"/>
  <c r="G11" i="5"/>
  <c r="H17" i="4"/>
  <c r="Q14" i="4"/>
  <c r="Q91" i="4"/>
  <c r="Q10" i="5"/>
  <c r="P14" i="4"/>
  <c r="P10" i="5" s="1"/>
  <c r="P91" i="4"/>
  <c r="O14" i="4"/>
  <c r="O91" i="4"/>
  <c r="O10" i="5" s="1"/>
  <c r="N14" i="4"/>
  <c r="N91" i="4"/>
  <c r="N10" i="5" s="1"/>
  <c r="M14" i="4"/>
  <c r="M91" i="4"/>
  <c r="M10" i="5"/>
  <c r="L14" i="4"/>
  <c r="L10" i="5" s="1"/>
  <c r="L91" i="4"/>
  <c r="K14" i="4"/>
  <c r="K91" i="4"/>
  <c r="K10" i="5"/>
  <c r="J14" i="4"/>
  <c r="J10" i="5"/>
  <c r="I14" i="4"/>
  <c r="I91" i="4"/>
  <c r="H14" i="4"/>
  <c r="G14" i="4"/>
  <c r="G91" i="4"/>
  <c r="G10" i="5"/>
  <c r="F14" i="4"/>
  <c r="F91" i="4"/>
  <c r="F10" i="5" s="1"/>
  <c r="D14" i="4"/>
  <c r="D91" i="4"/>
  <c r="D10" i="5"/>
  <c r="E14" i="4"/>
  <c r="E10" i="5" s="1"/>
  <c r="E91" i="4"/>
  <c r="D16" i="5"/>
  <c r="D15" i="5"/>
  <c r="D13" i="5"/>
  <c r="D12" i="5"/>
  <c r="Q11" i="4"/>
  <c r="Q88" i="4"/>
  <c r="Q9" i="5"/>
  <c r="P11" i="4"/>
  <c r="P88" i="4"/>
  <c r="P9" i="5" s="1"/>
  <c r="O11" i="4"/>
  <c r="O33" i="4" s="1"/>
  <c r="O88" i="4"/>
  <c r="O9" i="5"/>
  <c r="N11" i="4"/>
  <c r="N88" i="4"/>
  <c r="N9" i="5" s="1"/>
  <c r="M11" i="4"/>
  <c r="M88" i="4"/>
  <c r="L11" i="4"/>
  <c r="L9" i="5" s="1"/>
  <c r="L88" i="4"/>
  <c r="K11" i="4"/>
  <c r="K9" i="5" s="1"/>
  <c r="K88" i="4"/>
  <c r="J11" i="4"/>
  <c r="J9" i="5"/>
  <c r="I11" i="4"/>
  <c r="I88" i="4"/>
  <c r="I9" i="5"/>
  <c r="H11" i="4"/>
  <c r="G11" i="4"/>
  <c r="G88" i="4"/>
  <c r="G9" i="5"/>
  <c r="F11" i="4"/>
  <c r="F88" i="4"/>
  <c r="D11" i="4"/>
  <c r="D9" i="5" s="1"/>
  <c r="D88" i="4"/>
  <c r="E11" i="4"/>
  <c r="E88" i="4"/>
  <c r="Q8" i="4"/>
  <c r="Q85" i="4"/>
  <c r="P8" i="4"/>
  <c r="P85" i="4"/>
  <c r="P8" i="5"/>
  <c r="O8" i="4"/>
  <c r="O85" i="4"/>
  <c r="O8" i="5"/>
  <c r="N8" i="4"/>
  <c r="N33" i="4" s="1"/>
  <c r="N85" i="4"/>
  <c r="N8" i="5"/>
  <c r="M8" i="4"/>
  <c r="M33" i="4" s="1"/>
  <c r="M85" i="4"/>
  <c r="M110" i="4" s="1"/>
  <c r="N5" i="7" s="1"/>
  <c r="M8" i="5"/>
  <c r="L8" i="4"/>
  <c r="L85" i="4"/>
  <c r="L8" i="5" s="1"/>
  <c r="K8" i="4"/>
  <c r="K85" i="4"/>
  <c r="K8" i="5" s="1"/>
  <c r="J8" i="4"/>
  <c r="J8" i="5"/>
  <c r="I8" i="4"/>
  <c r="I85" i="4"/>
  <c r="I8" i="5"/>
  <c r="H8" i="4"/>
  <c r="G8" i="4"/>
  <c r="G85" i="4"/>
  <c r="G8" i="5"/>
  <c r="F8" i="4"/>
  <c r="F85" i="4"/>
  <c r="E8" i="4"/>
  <c r="E33" i="4" s="1"/>
  <c r="E85" i="4"/>
  <c r="B85" i="4" s="1"/>
  <c r="E8" i="5"/>
  <c r="D8" i="4"/>
  <c r="D85" i="4"/>
  <c r="G163" i="4"/>
  <c r="F163" i="4"/>
  <c r="E163" i="4"/>
  <c r="D163" i="4"/>
  <c r="G161" i="4"/>
  <c r="F161" i="4"/>
  <c r="E161" i="4"/>
  <c r="D161" i="4"/>
  <c r="Q168" i="4"/>
  <c r="P168" i="4"/>
  <c r="O168" i="4"/>
  <c r="N168" i="4"/>
  <c r="M168" i="4"/>
  <c r="L168" i="4"/>
  <c r="K168" i="4"/>
  <c r="J168" i="4"/>
  <c r="I168" i="4"/>
  <c r="H168" i="4"/>
  <c r="G168" i="4"/>
  <c r="F168" i="4"/>
  <c r="E168" i="4"/>
  <c r="Q167" i="4"/>
  <c r="P167" i="4"/>
  <c r="O167" i="4"/>
  <c r="N167" i="4"/>
  <c r="M167" i="4"/>
  <c r="L167" i="4"/>
  <c r="K167" i="4"/>
  <c r="J167" i="4"/>
  <c r="I167" i="4"/>
  <c r="H167" i="4"/>
  <c r="G167" i="4"/>
  <c r="F167" i="4"/>
  <c r="E167" i="4"/>
  <c r="D168" i="4"/>
  <c r="D167" i="4"/>
  <c r="D15" i="7"/>
  <c r="D16" i="7" s="1"/>
  <c r="D17" i="7" s="1"/>
  <c r="C68" i="6"/>
  <c r="D68" i="6" s="1"/>
  <c r="E68" i="6" s="1"/>
  <c r="F68" i="6" s="1"/>
  <c r="G68" i="6" s="1"/>
  <c r="H68" i="6" s="1"/>
  <c r="I68" i="6" s="1"/>
  <c r="J68" i="6" s="1"/>
  <c r="K68" i="6" s="1"/>
  <c r="L68" i="6" s="1"/>
  <c r="M68" i="6" s="1"/>
  <c r="N68" i="6" s="1"/>
  <c r="O68" i="6" s="1"/>
  <c r="C179" i="4"/>
  <c r="D178" i="4" s="1"/>
  <c r="D104" i="4"/>
  <c r="D139" i="4"/>
  <c r="E104" i="4"/>
  <c r="E19" i="5" s="1"/>
  <c r="E27" i="4"/>
  <c r="F104" i="4"/>
  <c r="G104" i="4"/>
  <c r="G139" i="4"/>
  <c r="I104" i="4"/>
  <c r="I19" i="5" s="1"/>
  <c r="K104" i="4"/>
  <c r="L104" i="4"/>
  <c r="L19" i="5" s="1"/>
  <c r="M104" i="4"/>
  <c r="M27" i="4"/>
  <c r="M19" i="5"/>
  <c r="N104" i="4"/>
  <c r="N19" i="5" s="1"/>
  <c r="O104" i="4"/>
  <c r="O19" i="5" s="1"/>
  <c r="O110" i="4"/>
  <c r="P5" i="7" s="1"/>
  <c r="P104" i="4"/>
  <c r="P19" i="5" s="1"/>
  <c r="Q104" i="4"/>
  <c r="B152" i="4"/>
  <c r="B150" i="4"/>
  <c r="B149" i="4"/>
  <c r="B148" i="4"/>
  <c r="B147" i="4"/>
  <c r="B146" i="4"/>
  <c r="B145" i="4"/>
  <c r="B144" i="4"/>
  <c r="B143" i="4"/>
  <c r="B138" i="4"/>
  <c r="B120" i="4"/>
  <c r="B109" i="4"/>
  <c r="B108" i="4"/>
  <c r="B107" i="4"/>
  <c r="B103" i="4"/>
  <c r="B102" i="4"/>
  <c r="B101" i="4"/>
  <c r="B100" i="4"/>
  <c r="B99" i="4"/>
  <c r="B98" i="4"/>
  <c r="B97" i="4"/>
  <c r="Q27" i="4"/>
  <c r="Q19" i="5"/>
  <c r="Q57" i="4"/>
  <c r="Q62" i="4"/>
  <c r="P27" i="4"/>
  <c r="P57" i="4"/>
  <c r="P62" i="4"/>
  <c r="O27" i="4"/>
  <c r="O57" i="4"/>
  <c r="O33" i="5" s="1"/>
  <c r="O35" i="5" s="1"/>
  <c r="O62" i="4"/>
  <c r="N27" i="4"/>
  <c r="N57" i="4"/>
  <c r="N62" i="4" s="1"/>
  <c r="M57" i="4"/>
  <c r="M33" i="5" s="1"/>
  <c r="M35" i="5" s="1"/>
  <c r="M62" i="4"/>
  <c r="L27" i="4"/>
  <c r="L57" i="4"/>
  <c r="L62" i="4" s="1"/>
  <c r="K27" i="4"/>
  <c r="K57" i="4"/>
  <c r="K33" i="5" s="1"/>
  <c r="K35" i="5" s="1"/>
  <c r="J27" i="4"/>
  <c r="J57" i="4"/>
  <c r="J62" i="4" s="1"/>
  <c r="I27" i="4"/>
  <c r="I57" i="4"/>
  <c r="I33" i="5" s="1"/>
  <c r="I62" i="4"/>
  <c r="H27" i="4"/>
  <c r="H57" i="4"/>
  <c r="H62" i="4" s="1"/>
  <c r="G27" i="4"/>
  <c r="G57" i="4"/>
  <c r="G33" i="5" s="1"/>
  <c r="G35" i="5" s="1"/>
  <c r="G62" i="4"/>
  <c r="F27" i="4"/>
  <c r="F19" i="5"/>
  <c r="F57" i="4"/>
  <c r="F33" i="5" s="1"/>
  <c r="F35" i="5" s="1"/>
  <c r="E57" i="4"/>
  <c r="E33" i="5" s="1"/>
  <c r="D27" i="4"/>
  <c r="D57" i="4"/>
  <c r="D62" i="4" s="1"/>
  <c r="B75" i="4"/>
  <c r="B73" i="4"/>
  <c r="B72" i="4"/>
  <c r="B71" i="4"/>
  <c r="B69" i="4"/>
  <c r="B68" i="4"/>
  <c r="B66" i="4"/>
  <c r="B61" i="4"/>
  <c r="B43" i="4"/>
  <c r="B32" i="4"/>
  <c r="B31" i="4"/>
  <c r="B30" i="4"/>
  <c r="B26" i="4"/>
  <c r="B25" i="4"/>
  <c r="B24" i="4"/>
  <c r="B23" i="4"/>
  <c r="B22" i="4"/>
  <c r="B21" i="4"/>
  <c r="B20" i="4"/>
  <c r="H60" i="2"/>
  <c r="I60" i="2" s="1"/>
  <c r="E56" i="2"/>
  <c r="H56" i="2"/>
  <c r="E54" i="2"/>
  <c r="H54" i="2"/>
  <c r="E53" i="2"/>
  <c r="H53" i="2"/>
  <c r="E35" i="2"/>
  <c r="H35" i="2"/>
  <c r="D102" i="3"/>
  <c r="D101" i="3"/>
  <c r="I100" i="3"/>
  <c r="H100" i="3"/>
  <c r="G100" i="3"/>
  <c r="F100" i="3"/>
  <c r="E97" i="3"/>
  <c r="J88" i="3"/>
  <c r="J87" i="3"/>
  <c r="J68" i="3"/>
  <c r="J67" i="3"/>
  <c r="J49" i="3"/>
  <c r="J41" i="3"/>
  <c r="J32" i="3"/>
  <c r="J17" i="3"/>
  <c r="J14" i="3"/>
  <c r="J19" i="5"/>
  <c r="K19" i="5"/>
  <c r="L23" i="5" l="1"/>
  <c r="L35" i="5"/>
  <c r="F110" i="4"/>
  <c r="H26" i="5"/>
  <c r="F33" i="4"/>
  <c r="N110" i="4"/>
  <c r="B12" i="5"/>
  <c r="G56" i="4"/>
  <c r="G74" i="4" s="1"/>
  <c r="K26" i="5"/>
  <c r="B38" i="5"/>
  <c r="H10" i="5"/>
  <c r="B10" i="5" s="1"/>
  <c r="M32" i="5"/>
  <c r="C14" i="7"/>
  <c r="Q29" i="5"/>
  <c r="I56" i="4"/>
  <c r="I74" i="4" s="1"/>
  <c r="B17" i="4"/>
  <c r="B117" i="4"/>
  <c r="P133" i="4"/>
  <c r="P151" i="4" s="1"/>
  <c r="Q6" i="7" s="1"/>
  <c r="J23" i="5"/>
  <c r="J6" i="6" s="1"/>
  <c r="J8" i="6" s="1"/>
  <c r="Q33" i="4"/>
  <c r="F30" i="5"/>
  <c r="F36" i="5"/>
  <c r="I28" i="5"/>
  <c r="H29" i="5"/>
  <c r="I26" i="5"/>
  <c r="G33" i="4"/>
  <c r="G76" i="4" s="1"/>
  <c r="Q110" i="4"/>
  <c r="B47" i="4"/>
  <c r="I133" i="4"/>
  <c r="I151" i="4" s="1"/>
  <c r="J6" i="7" s="1"/>
  <c r="P36" i="5"/>
  <c r="J33" i="5"/>
  <c r="J35" i="5" s="1"/>
  <c r="B17" i="5"/>
  <c r="B27" i="5"/>
  <c r="D26" i="5"/>
  <c r="B124" i="4"/>
  <c r="B63" i="4"/>
  <c r="B130" i="4"/>
  <c r="K11" i="5"/>
  <c r="O31" i="5"/>
  <c r="J33" i="4"/>
  <c r="B50" i="4"/>
  <c r="I35" i="5"/>
  <c r="F29" i="5"/>
  <c r="P33" i="5"/>
  <c r="P35" i="5" s="1"/>
  <c r="K110" i="4"/>
  <c r="B94" i="4"/>
  <c r="E56" i="4"/>
  <c r="E74" i="4" s="1"/>
  <c r="E76" i="4" s="1"/>
  <c r="I29" i="5"/>
  <c r="G31" i="5"/>
  <c r="N29" i="5"/>
  <c r="M133" i="4"/>
  <c r="M151" i="4" s="1"/>
  <c r="N6" i="7" s="1"/>
  <c r="N7" i="7" s="1"/>
  <c r="N10" i="7" s="1"/>
  <c r="M23" i="5"/>
  <c r="Q35" i="5"/>
  <c r="H33" i="4"/>
  <c r="H76" i="4" s="1"/>
  <c r="G19" i="5"/>
  <c r="B19" i="5" s="1"/>
  <c r="Q56" i="4"/>
  <c r="Q74" i="4" s="1"/>
  <c r="E133" i="4"/>
  <c r="E151" i="4" s="1"/>
  <c r="F6" i="7" s="1"/>
  <c r="Q8" i="5"/>
  <c r="Q23" i="5" s="1"/>
  <c r="M56" i="4"/>
  <c r="M74" i="4" s="1"/>
  <c r="Q31" i="5"/>
  <c r="H74" i="4"/>
  <c r="O36" i="5"/>
  <c r="B140" i="4"/>
  <c r="I10" i="5"/>
  <c r="B16" i="5"/>
  <c r="N25" i="5"/>
  <c r="N32" i="5" s="1"/>
  <c r="N45" i="5" s="1"/>
  <c r="N9" i="6" s="1"/>
  <c r="N11" i="6" s="1"/>
  <c r="B134" i="4"/>
  <c r="B44" i="5"/>
  <c r="B11" i="4"/>
  <c r="K62" i="4"/>
  <c r="B27" i="4"/>
  <c r="E9" i="5"/>
  <c r="E23" i="5" s="1"/>
  <c r="E6" i="6" s="1"/>
  <c r="E8" i="6" s="1"/>
  <c r="N56" i="4"/>
  <c r="B35" i="4"/>
  <c r="Q139" i="4"/>
  <c r="B139" i="4" s="1"/>
  <c r="B43" i="5"/>
  <c r="B37" i="5"/>
  <c r="F133" i="4"/>
  <c r="F151" i="4" s="1"/>
  <c r="G6" i="7" s="1"/>
  <c r="N151" i="4"/>
  <c r="O6" i="7" s="1"/>
  <c r="B40" i="5"/>
  <c r="B18" i="5"/>
  <c r="G133" i="4"/>
  <c r="G151" i="4" s="1"/>
  <c r="H6" i="7" s="1"/>
  <c r="B127" i="4"/>
  <c r="O151" i="4"/>
  <c r="P6" i="7" s="1"/>
  <c r="P7" i="7" s="1"/>
  <c r="P10" i="7" s="1"/>
  <c r="M76" i="4"/>
  <c r="B20" i="5"/>
  <c r="G110" i="4"/>
  <c r="H5" i="7" s="1"/>
  <c r="H7" i="7" s="1"/>
  <c r="Q133" i="4"/>
  <c r="J26" i="5"/>
  <c r="B22" i="5"/>
  <c r="O56" i="4"/>
  <c r="O74" i="4" s="1"/>
  <c r="O76" i="4" s="1"/>
  <c r="F28" i="5"/>
  <c r="F32" i="5" s="1"/>
  <c r="F45" i="5" s="1"/>
  <c r="F9" i="6" s="1"/>
  <c r="B39" i="5"/>
  <c r="B42" i="5"/>
  <c r="J36" i="5"/>
  <c r="B36" i="5" s="1"/>
  <c r="E62" i="4"/>
  <c r="D19" i="5"/>
  <c r="D110" i="4"/>
  <c r="M9" i="5"/>
  <c r="B91" i="4"/>
  <c r="B21" i="5"/>
  <c r="B44" i="4"/>
  <c r="P56" i="4"/>
  <c r="P74" i="4" s="1"/>
  <c r="E36" i="5"/>
  <c r="I32" i="5"/>
  <c r="I45" i="5" s="1"/>
  <c r="I9" i="6" s="1"/>
  <c r="I11" i="6" s="1"/>
  <c r="E35" i="5"/>
  <c r="L110" i="4"/>
  <c r="L153" i="4" s="1"/>
  <c r="B53" i="4"/>
  <c r="Q25" i="5"/>
  <c r="D133" i="4"/>
  <c r="J133" i="4"/>
  <c r="F62" i="4"/>
  <c r="B62" i="4" s="1"/>
  <c r="B8" i="4"/>
  <c r="L33" i="4"/>
  <c r="F9" i="5"/>
  <c r="P11" i="5"/>
  <c r="B15" i="5"/>
  <c r="K133" i="4"/>
  <c r="K151" i="4" s="1"/>
  <c r="L6" i="7" s="1"/>
  <c r="O28" i="5"/>
  <c r="O32" i="5" s="1"/>
  <c r="O45" i="5" s="1"/>
  <c r="O9" i="6" s="1"/>
  <c r="O11" i="6" s="1"/>
  <c r="L32" i="5"/>
  <c r="L45" i="5" s="1"/>
  <c r="L9" i="6" s="1"/>
  <c r="L11" i="6" s="1"/>
  <c r="O23" i="5"/>
  <c r="I23" i="5"/>
  <c r="J76" i="4"/>
  <c r="L5" i="7"/>
  <c r="L7" i="7" s="1"/>
  <c r="L10" i="7" s="1"/>
  <c r="K153" i="4"/>
  <c r="N74" i="4"/>
  <c r="N76" i="4" s="1"/>
  <c r="M47" i="5"/>
  <c r="M6" i="6"/>
  <c r="M8" i="6" s="1"/>
  <c r="H32" i="5"/>
  <c r="B11" i="5"/>
  <c r="Q6" i="6"/>
  <c r="N23" i="5"/>
  <c r="M45" i="5"/>
  <c r="M9" i="6" s="1"/>
  <c r="M11" i="6" s="1"/>
  <c r="R5" i="7"/>
  <c r="K23" i="5"/>
  <c r="B9" i="5"/>
  <c r="G5" i="7"/>
  <c r="G7" i="7" s="1"/>
  <c r="F153" i="4"/>
  <c r="O5" i="7"/>
  <c r="O7" i="7" s="1"/>
  <c r="O10" i="7" s="1"/>
  <c r="N153" i="4"/>
  <c r="H23" i="5"/>
  <c r="P23" i="5"/>
  <c r="L47" i="5"/>
  <c r="L6" i="6"/>
  <c r="L8" i="6" s="1"/>
  <c r="L12" i="6" s="1"/>
  <c r="E5" i="7"/>
  <c r="B29" i="5"/>
  <c r="J32" i="5"/>
  <c r="D74" i="4"/>
  <c r="M5" i="7"/>
  <c r="M7" i="7" s="1"/>
  <c r="M10" i="7" s="1"/>
  <c r="D151" i="4"/>
  <c r="D153" i="4" s="1"/>
  <c r="J151" i="4"/>
  <c r="Q26" i="5"/>
  <c r="K33" i="4"/>
  <c r="F8" i="5"/>
  <c r="F23" i="5" s="1"/>
  <c r="K25" i="5"/>
  <c r="D28" i="5"/>
  <c r="B28" i="5" s="1"/>
  <c r="M153" i="4"/>
  <c r="B104" i="4"/>
  <c r="B121" i="4"/>
  <c r="P25" i="5"/>
  <c r="P32" i="5" s="1"/>
  <c r="P45" i="5" s="1"/>
  <c r="P9" i="6" s="1"/>
  <c r="P11" i="6" s="1"/>
  <c r="D33" i="5"/>
  <c r="L133" i="4"/>
  <c r="L151" i="4" s="1"/>
  <c r="M6" i="7" s="1"/>
  <c r="G28" i="5"/>
  <c r="G32" i="5" s="1"/>
  <c r="G45" i="5" s="1"/>
  <c r="G9" i="6" s="1"/>
  <c r="E31" i="5"/>
  <c r="B14" i="4"/>
  <c r="I110" i="4"/>
  <c r="G30" i="5"/>
  <c r="B30" i="5" s="1"/>
  <c r="H133" i="4"/>
  <c r="H151" i="4" s="1"/>
  <c r="I6" i="7" s="1"/>
  <c r="I7" i="7" s="1"/>
  <c r="I10" i="7" s="1"/>
  <c r="C35" i="6"/>
  <c r="E35" i="6" s="1"/>
  <c r="E110" i="4"/>
  <c r="B110" i="4" s="1"/>
  <c r="C56" i="6"/>
  <c r="E56" i="6" s="1"/>
  <c r="B40" i="4"/>
  <c r="G75" i="2"/>
  <c r="E26" i="5"/>
  <c r="H33" i="5"/>
  <c r="H35" i="5" s="1"/>
  <c r="D75" i="2"/>
  <c r="B57" i="4"/>
  <c r="B88" i="4"/>
  <c r="C40" i="6"/>
  <c r="E40" i="6" s="1"/>
  <c r="I33" i="4"/>
  <c r="I76" i="4" s="1"/>
  <c r="C41" i="6"/>
  <c r="E41" i="6" s="1"/>
  <c r="I15" i="7"/>
  <c r="F75" i="2"/>
  <c r="B112" i="4"/>
  <c r="F56" i="4"/>
  <c r="C75" i="2"/>
  <c r="C50" i="6"/>
  <c r="E50" i="6" s="1"/>
  <c r="D33" i="4"/>
  <c r="P110" i="4"/>
  <c r="C51" i="6"/>
  <c r="E51" i="6" s="1"/>
  <c r="L56" i="4"/>
  <c r="L74" i="4" s="1"/>
  <c r="L76" i="4" s="1"/>
  <c r="P33" i="4"/>
  <c r="D8" i="5"/>
  <c r="D31" i="5"/>
  <c r="N33" i="5"/>
  <c r="N35" i="5" s="1"/>
  <c r="K56" i="4"/>
  <c r="K74" i="4" s="1"/>
  <c r="B55" i="5"/>
  <c r="C57" i="6"/>
  <c r="E57" i="6" s="1"/>
  <c r="C38" i="6"/>
  <c r="E38" i="6" s="1"/>
  <c r="C54" i="6"/>
  <c r="E54" i="6" s="1"/>
  <c r="C39" i="6"/>
  <c r="E39" i="6" s="1"/>
  <c r="C55" i="6"/>
  <c r="E55" i="6" s="1"/>
  <c r="C44" i="6"/>
  <c r="E44" i="6" s="1"/>
  <c r="C60" i="6"/>
  <c r="E60" i="6" s="1"/>
  <c r="C45" i="6"/>
  <c r="E45" i="6" s="1"/>
  <c r="C61" i="6"/>
  <c r="E61" i="6" s="1"/>
  <c r="C42" i="6"/>
  <c r="E42" i="6" s="1"/>
  <c r="C58" i="6"/>
  <c r="E58" i="6" s="1"/>
  <c r="C43" i="6"/>
  <c r="E43" i="6" s="1"/>
  <c r="C59" i="6"/>
  <c r="E59" i="6" s="1"/>
  <c r="C48" i="6"/>
  <c r="E48" i="6" s="1"/>
  <c r="C33" i="6"/>
  <c r="E33" i="6" s="1"/>
  <c r="C49" i="6"/>
  <c r="E49" i="6" s="1"/>
  <c r="C46" i="6"/>
  <c r="E46" i="6" s="1"/>
  <c r="C62" i="6"/>
  <c r="E62" i="6" s="1"/>
  <c r="C47" i="6"/>
  <c r="E47" i="6" s="1"/>
  <c r="C36" i="6"/>
  <c r="E36" i="6" s="1"/>
  <c r="C52" i="6"/>
  <c r="E52" i="6" s="1"/>
  <c r="C37" i="6"/>
  <c r="E37" i="6" s="1"/>
  <c r="C53" i="6"/>
  <c r="E53" i="6" s="1"/>
  <c r="M12" i="6"/>
  <c r="C32" i="6"/>
  <c r="E32" i="6" s="1"/>
  <c r="E63" i="6" s="1"/>
  <c r="P66" i="6" s="1"/>
  <c r="H58" i="2"/>
  <c r="Q169" i="4"/>
  <c r="Q174" i="4" s="1"/>
  <c r="Q175" i="4" s="1"/>
  <c r="Q15" i="7"/>
  <c r="P15" i="7"/>
  <c r="J169" i="4"/>
  <c r="J174" i="4" s="1"/>
  <c r="J175" i="4" s="1"/>
  <c r="P169" i="4"/>
  <c r="P174" i="4" s="1"/>
  <c r="P175" i="4" s="1"/>
  <c r="J15" i="7"/>
  <c r="B161" i="4"/>
  <c r="E169" i="4"/>
  <c r="M169" i="4"/>
  <c r="M174" i="4" s="1"/>
  <c r="M175" i="4" s="1"/>
  <c r="D100" i="3"/>
  <c r="B57" i="5"/>
  <c r="L169" i="4"/>
  <c r="L174" i="4" s="1"/>
  <c r="L175" i="4" s="1"/>
  <c r="K169" i="4"/>
  <c r="K174" i="4" s="1"/>
  <c r="K175" i="4" s="1"/>
  <c r="K177" i="4" s="1"/>
  <c r="L15" i="7"/>
  <c r="L16" i="7" s="1"/>
  <c r="O169" i="4"/>
  <c r="O174" i="4" s="1"/>
  <c r="O175" i="4" s="1"/>
  <c r="G169" i="4"/>
  <c r="R15" i="7"/>
  <c r="I169" i="4"/>
  <c r="I174" i="4" s="1"/>
  <c r="I175" i="4" s="1"/>
  <c r="H169" i="4"/>
  <c r="H174" i="4" s="1"/>
  <c r="H175" i="4" s="1"/>
  <c r="C12" i="7"/>
  <c r="N15" i="7"/>
  <c r="C13" i="7"/>
  <c r="B168" i="4"/>
  <c r="B163" i="4"/>
  <c r="F169" i="4"/>
  <c r="N169" i="4"/>
  <c r="N174" i="4" s="1"/>
  <c r="N175" i="4" s="1"/>
  <c r="M15" i="7"/>
  <c r="M16" i="7" s="1"/>
  <c r="D169" i="4"/>
  <c r="O15" i="7"/>
  <c r="F65" i="3"/>
  <c r="B59" i="5"/>
  <c r="D103" i="3"/>
  <c r="B167" i="4"/>
  <c r="K15" i="7"/>
  <c r="G80" i="3"/>
  <c r="I11" i="2"/>
  <c r="E50" i="2"/>
  <c r="K43" i="2" s="1"/>
  <c r="E52" i="2"/>
  <c r="I20" i="2"/>
  <c r="E10" i="2"/>
  <c r="I30" i="2"/>
  <c r="E58" i="2"/>
  <c r="I35" i="2"/>
  <c r="I37" i="2"/>
  <c r="I36" i="2"/>
  <c r="I56" i="2"/>
  <c r="H62" i="2"/>
  <c r="I62" i="2" s="1"/>
  <c r="H28" i="2"/>
  <c r="H32" i="2"/>
  <c r="I13" i="2"/>
  <c r="I19" i="2"/>
  <c r="I29" i="2"/>
  <c r="I39" i="2"/>
  <c r="E28" i="2"/>
  <c r="K64" i="2" s="1"/>
  <c r="E32" i="2"/>
  <c r="I53" i="2"/>
  <c r="H14" i="2"/>
  <c r="I38" i="2"/>
  <c r="I54" i="2"/>
  <c r="I40" i="2"/>
  <c r="A159" i="4"/>
  <c r="H52" i="2"/>
  <c r="G23" i="5" l="1"/>
  <c r="G6" i="6" s="1"/>
  <c r="G8" i="6" s="1"/>
  <c r="J45" i="5"/>
  <c r="J9" i="6" s="1"/>
  <c r="J11" i="6" s="1"/>
  <c r="J12" i="6" s="1"/>
  <c r="H69" i="6" s="1"/>
  <c r="H71" i="6" s="1"/>
  <c r="F74" i="4"/>
  <c r="F76" i="4" s="1"/>
  <c r="N16" i="7"/>
  <c r="O153" i="4"/>
  <c r="Q151" i="4"/>
  <c r="N177" i="4"/>
  <c r="O177" i="4"/>
  <c r="K32" i="5"/>
  <c r="K45" i="5" s="1"/>
  <c r="K9" i="6" s="1"/>
  <c r="K11" i="6" s="1"/>
  <c r="B31" i="5"/>
  <c r="B26" i="5"/>
  <c r="G153" i="4"/>
  <c r="L177" i="4"/>
  <c r="P76" i="4"/>
  <c r="Q32" i="5"/>
  <c r="Q45" i="5" s="1"/>
  <c r="Q47" i="5" s="1"/>
  <c r="Q76" i="4"/>
  <c r="Q9" i="6"/>
  <c r="Q11" i="6" s="1"/>
  <c r="J69" i="6"/>
  <c r="J71" i="6" s="1"/>
  <c r="L13" i="6"/>
  <c r="D35" i="5"/>
  <c r="B35" i="5" s="1"/>
  <c r="B33" i="5"/>
  <c r="K32" i="2"/>
  <c r="O16" i="7"/>
  <c r="D76" i="4"/>
  <c r="B33" i="4"/>
  <c r="P6" i="6"/>
  <c r="P8" i="6" s="1"/>
  <c r="P12" i="6" s="1"/>
  <c r="P13" i="6" s="1"/>
  <c r="P47" i="5"/>
  <c r="J47" i="5"/>
  <c r="I153" i="4"/>
  <c r="I177" i="4" s="1"/>
  <c r="J5" i="7"/>
  <c r="J7" i="7" s="1"/>
  <c r="J10" i="7" s="1"/>
  <c r="I6" i="6"/>
  <c r="I8" i="6" s="1"/>
  <c r="I12" i="6" s="1"/>
  <c r="G69" i="6" s="1"/>
  <c r="G71" i="6" s="1"/>
  <c r="I47" i="5"/>
  <c r="H45" i="5"/>
  <c r="H9" i="6" s="1"/>
  <c r="H11" i="6" s="1"/>
  <c r="F47" i="5"/>
  <c r="F6" i="6"/>
  <c r="F8" i="6" s="1"/>
  <c r="K76" i="4"/>
  <c r="J153" i="4"/>
  <c r="J177" i="4" s="1"/>
  <c r="K6" i="7"/>
  <c r="K7" i="7" s="1"/>
  <c r="K10" i="7" s="1"/>
  <c r="N47" i="5"/>
  <c r="N6" i="6"/>
  <c r="N8" i="6" s="1"/>
  <c r="N12" i="6" s="1"/>
  <c r="H153" i="4"/>
  <c r="H177" i="4" s="1"/>
  <c r="K16" i="7"/>
  <c r="D23" i="5"/>
  <c r="B8" i="5"/>
  <c r="B25" i="5"/>
  <c r="B133" i="4"/>
  <c r="P16" i="7"/>
  <c r="H75" i="2"/>
  <c r="C87" i="2" s="1"/>
  <c r="C66" i="3" s="1"/>
  <c r="E32" i="5"/>
  <c r="E45" i="5" s="1"/>
  <c r="G47" i="5"/>
  <c r="Q5" i="7"/>
  <c r="Q7" i="7" s="1"/>
  <c r="Q10" i="7" s="1"/>
  <c r="P153" i="4"/>
  <c r="P177" i="4" s="1"/>
  <c r="K47" i="5"/>
  <c r="K6" i="6"/>
  <c r="K8" i="6" s="1"/>
  <c r="E6" i="7"/>
  <c r="I16" i="7"/>
  <c r="D32" i="5"/>
  <c r="H6" i="6"/>
  <c r="H8" i="6" s="1"/>
  <c r="O6" i="6"/>
  <c r="O8" i="6" s="1"/>
  <c r="O12" i="6" s="1"/>
  <c r="O47" i="5"/>
  <c r="E7" i="7"/>
  <c r="M177" i="4"/>
  <c r="F5" i="7"/>
  <c r="F7" i="7" s="1"/>
  <c r="E153" i="4"/>
  <c r="B56" i="4"/>
  <c r="J13" i="6"/>
  <c r="Q68" i="6"/>
  <c r="U68" i="6"/>
  <c r="Y68" i="6"/>
  <c r="AC68" i="6"/>
  <c r="AG68" i="6"/>
  <c r="AK68" i="6"/>
  <c r="AO68" i="6"/>
  <c r="X68" i="6"/>
  <c r="AF68" i="6"/>
  <c r="AN68" i="6"/>
  <c r="R68" i="6"/>
  <c r="V68" i="6"/>
  <c r="Z68" i="6"/>
  <c r="AD68" i="6"/>
  <c r="AH68" i="6"/>
  <c r="AL68" i="6"/>
  <c r="P68" i="6"/>
  <c r="T68" i="6"/>
  <c r="AB68" i="6"/>
  <c r="AJ68" i="6"/>
  <c r="S68" i="6"/>
  <c r="W68" i="6"/>
  <c r="AA68" i="6"/>
  <c r="AE68" i="6"/>
  <c r="AI68" i="6"/>
  <c r="AM68" i="6"/>
  <c r="M13" i="6"/>
  <c r="K69" i="6"/>
  <c r="K71" i="6" s="1"/>
  <c r="F82" i="3"/>
  <c r="I65" i="3"/>
  <c r="I82" i="3" s="1"/>
  <c r="I80" i="3"/>
  <c r="H65" i="3"/>
  <c r="H82" i="3" s="1"/>
  <c r="H80" i="3"/>
  <c r="C10" i="3"/>
  <c r="D10" i="3" s="1"/>
  <c r="J10" i="3" s="1"/>
  <c r="C43" i="3"/>
  <c r="D43" i="3" s="1"/>
  <c r="J43" i="3" s="1"/>
  <c r="C46" i="3"/>
  <c r="I52" i="2"/>
  <c r="C19" i="3"/>
  <c r="D19" i="3" s="1"/>
  <c r="J19" i="3" s="1"/>
  <c r="C18" i="3"/>
  <c r="D18" i="3" s="1"/>
  <c r="J18" i="3" s="1"/>
  <c r="C50" i="3"/>
  <c r="D50" i="3" s="1"/>
  <c r="J50" i="3" s="1"/>
  <c r="C44" i="3"/>
  <c r="D44" i="3" s="1"/>
  <c r="J44" i="3" s="1"/>
  <c r="C45" i="3"/>
  <c r="J45" i="3" s="1"/>
  <c r="C20" i="3"/>
  <c r="C38" i="3"/>
  <c r="D38" i="3" s="1"/>
  <c r="C37" i="3"/>
  <c r="D37" i="3" s="1"/>
  <c r="C36" i="3"/>
  <c r="D36" i="3" s="1"/>
  <c r="J36" i="3" s="1"/>
  <c r="C35" i="3"/>
  <c r="D35" i="3" s="1"/>
  <c r="J35" i="3" s="1"/>
  <c r="C34" i="3"/>
  <c r="D34" i="3" s="1"/>
  <c r="J34" i="3" s="1"/>
  <c r="C33" i="3"/>
  <c r="D33" i="3" s="1"/>
  <c r="J33" i="3" s="1"/>
  <c r="C29" i="3"/>
  <c r="D29" i="3" s="1"/>
  <c r="C28" i="3"/>
  <c r="D28" i="3" s="1"/>
  <c r="C26" i="3"/>
  <c r="C25" i="3"/>
  <c r="C24" i="3"/>
  <c r="J24" i="3" s="1"/>
  <c r="C23" i="3"/>
  <c r="J23" i="3" s="1"/>
  <c r="C15" i="3"/>
  <c r="J15" i="3" s="1"/>
  <c r="C56" i="3"/>
  <c r="D56" i="3" s="1"/>
  <c r="E14" i="2"/>
  <c r="K74" i="2" s="1"/>
  <c r="K10" i="2"/>
  <c r="F80" i="3"/>
  <c r="B169" i="4"/>
  <c r="G65" i="3"/>
  <c r="G82" i="3" s="1"/>
  <c r="I50" i="2"/>
  <c r="B21" i="6" s="1"/>
  <c r="B22" i="6" s="1"/>
  <c r="B24" i="6" s="1"/>
  <c r="I58" i="2"/>
  <c r="I10" i="2"/>
  <c r="I28" i="2"/>
  <c r="I32" i="2"/>
  <c r="C31" i="3" s="1"/>
  <c r="D31" i="3" s="1"/>
  <c r="J31" i="3" s="1"/>
  <c r="E75" i="2"/>
  <c r="E10" i="6"/>
  <c r="E14" i="6" s="1"/>
  <c r="E172" i="4"/>
  <c r="F8" i="7"/>
  <c r="E51" i="5"/>
  <c r="J16" i="7" l="1"/>
  <c r="K69" i="2"/>
  <c r="K65" i="2"/>
  <c r="R6" i="7"/>
  <c r="R7" i="7" s="1"/>
  <c r="Q153" i="4"/>
  <c r="Q177" i="4" s="1"/>
  <c r="B76" i="4"/>
  <c r="Q16" i="7"/>
  <c r="C6" i="7"/>
  <c r="B151" i="4"/>
  <c r="O70" i="6"/>
  <c r="Q7" i="6" s="1"/>
  <c r="B74" i="4"/>
  <c r="K12" i="6"/>
  <c r="E9" i="6"/>
  <c r="E11" i="6" s="1"/>
  <c r="E47" i="5"/>
  <c r="N13" i="6"/>
  <c r="L69" i="6"/>
  <c r="L71" i="6" s="1"/>
  <c r="H12" i="6"/>
  <c r="D45" i="5"/>
  <c r="D47" i="5" s="1"/>
  <c r="B32" i="5"/>
  <c r="K56" i="2"/>
  <c r="N69" i="6"/>
  <c r="O69" i="6" s="1"/>
  <c r="C5" i="7"/>
  <c r="B23" i="5"/>
  <c r="D6" i="6"/>
  <c r="I13" i="6"/>
  <c r="M69" i="6"/>
  <c r="M71" i="6" s="1"/>
  <c r="O13" i="6"/>
  <c r="H47" i="5"/>
  <c r="AF69" i="6"/>
  <c r="AG69" i="6"/>
  <c r="Q69" i="6"/>
  <c r="AE69" i="6"/>
  <c r="AJ69" i="6"/>
  <c r="AL69" i="6"/>
  <c r="V69" i="6"/>
  <c r="X69" i="6"/>
  <c r="D46" i="3"/>
  <c r="J46" i="3" s="1"/>
  <c r="G8" i="7"/>
  <c r="G9" i="7" s="1"/>
  <c r="G10" i="7" s="1"/>
  <c r="F172" i="4"/>
  <c r="F173" i="4" s="1"/>
  <c r="F174" i="4" s="1"/>
  <c r="F10" i="6"/>
  <c r="H8" i="7"/>
  <c r="H9" i="7" s="1"/>
  <c r="H10" i="7" s="1"/>
  <c r="G172" i="4"/>
  <c r="G173" i="4" s="1"/>
  <c r="G174" i="4" s="1"/>
  <c r="G10" i="6"/>
  <c r="J20" i="3"/>
  <c r="C48" i="3"/>
  <c r="D48" i="3" s="1"/>
  <c r="J48" i="3" s="1"/>
  <c r="C42" i="3"/>
  <c r="D42" i="3" s="1"/>
  <c r="J42" i="3" s="1"/>
  <c r="C40" i="3"/>
  <c r="D40" i="3" s="1"/>
  <c r="J40" i="3" s="1"/>
  <c r="C27" i="3"/>
  <c r="D27" i="3" s="1"/>
  <c r="C16" i="3"/>
  <c r="J16" i="3" s="1"/>
  <c r="C9" i="3"/>
  <c r="D9" i="3" s="1"/>
  <c r="J9" i="3" s="1"/>
  <c r="C52" i="3"/>
  <c r="D52" i="3" s="1"/>
  <c r="J52" i="3" s="1"/>
  <c r="C65" i="3"/>
  <c r="D65" i="3" s="1"/>
  <c r="D172" i="4"/>
  <c r="D173" i="4" s="1"/>
  <c r="D174" i="4" s="1"/>
  <c r="E8" i="7"/>
  <c r="E9" i="7" s="1"/>
  <c r="E10" i="7" s="1"/>
  <c r="D10" i="6"/>
  <c r="D51" i="5"/>
  <c r="B51" i="5" s="1"/>
  <c r="I14" i="2"/>
  <c r="C91" i="2"/>
  <c r="C85" i="3" s="1"/>
  <c r="C81" i="3"/>
  <c r="D81" i="3" s="1"/>
  <c r="I75" i="2"/>
  <c r="F73" i="10" s="1"/>
  <c r="G73" i="10" s="1"/>
  <c r="E173" i="4"/>
  <c r="E174" i="4" s="1"/>
  <c r="F9" i="7"/>
  <c r="F10" i="7" s="1"/>
  <c r="I69" i="6" l="1"/>
  <c r="I71" i="6" s="1"/>
  <c r="K13" i="6"/>
  <c r="C7" i="7"/>
  <c r="O71" i="6"/>
  <c r="B7" i="6"/>
  <c r="Q8" i="6"/>
  <c r="Q12" i="6" s="1"/>
  <c r="Q13" i="6" s="1"/>
  <c r="R10" i="7"/>
  <c r="R16" i="7"/>
  <c r="B153" i="4"/>
  <c r="AI69" i="6"/>
  <c r="AK69" i="6"/>
  <c r="AN69" i="6"/>
  <c r="T69" i="6"/>
  <c r="B47" i="5"/>
  <c r="P69" i="6"/>
  <c r="AO69" i="6"/>
  <c r="R69" i="6"/>
  <c r="B45" i="5"/>
  <c r="D9" i="6"/>
  <c r="B9" i="6" s="1"/>
  <c r="F69" i="6"/>
  <c r="F71" i="6" s="1"/>
  <c r="H13" i="6"/>
  <c r="AH69" i="6"/>
  <c r="W69" i="6"/>
  <c r="AA69" i="6"/>
  <c r="AM69" i="6"/>
  <c r="D8" i="6"/>
  <c r="B8" i="6" s="1"/>
  <c r="B6" i="6"/>
  <c r="Z69" i="6"/>
  <c r="S69" i="6"/>
  <c r="U69" i="6"/>
  <c r="Y69" i="6"/>
  <c r="AD69" i="6"/>
  <c r="AB69" i="6"/>
  <c r="AC69" i="6"/>
  <c r="N71" i="6"/>
  <c r="H67" i="3"/>
  <c r="H84" i="3" s="1"/>
  <c r="H83" i="3" s="1"/>
  <c r="H93" i="3" s="1"/>
  <c r="B10" i="6"/>
  <c r="F14" i="6"/>
  <c r="F11" i="6"/>
  <c r="F12" i="6" s="1"/>
  <c r="G11" i="6"/>
  <c r="G12" i="6" s="1"/>
  <c r="G14" i="6"/>
  <c r="C13" i="3"/>
  <c r="D13" i="3" s="1"/>
  <c r="J13" i="3" s="1"/>
  <c r="D85" i="3"/>
  <c r="J85" i="3" s="1"/>
  <c r="C8" i="7"/>
  <c r="C9" i="7" s="1"/>
  <c r="C10" i="7" s="1"/>
  <c r="B172" i="4"/>
  <c r="B173" i="4" s="1"/>
  <c r="B174" i="4" s="1"/>
  <c r="D14" i="6"/>
  <c r="I67" i="3"/>
  <c r="D66" i="3"/>
  <c r="J66" i="3" s="1"/>
  <c r="J81" i="3"/>
  <c r="F67" i="3"/>
  <c r="C86" i="2"/>
  <c r="C64" i="3"/>
  <c r="G67" i="3"/>
  <c r="J65" i="3"/>
  <c r="E12" i="6"/>
  <c r="D11" i="6" l="1"/>
  <c r="D12" i="6" s="1"/>
  <c r="D64" i="3"/>
  <c r="J64" i="3" s="1"/>
  <c r="E69" i="6"/>
  <c r="E71" i="6" s="1"/>
  <c r="G13" i="6"/>
  <c r="B14" i="6"/>
  <c r="F13" i="6"/>
  <c r="D69" i="6"/>
  <c r="D71" i="6" s="1"/>
  <c r="I84" i="3"/>
  <c r="I83" i="3" s="1"/>
  <c r="I93" i="3" s="1"/>
  <c r="H92" i="3"/>
  <c r="F160" i="4"/>
  <c r="B11" i="6"/>
  <c r="D13" i="6"/>
  <c r="B69" i="6"/>
  <c r="B71" i="6" s="1"/>
  <c r="C88" i="2"/>
  <c r="C96" i="3"/>
  <c r="C80" i="3"/>
  <c r="B12" i="6"/>
  <c r="C69" i="6"/>
  <c r="C71" i="6" s="1"/>
  <c r="E13" i="6"/>
  <c r="C82" i="3" l="1"/>
  <c r="D82" i="3" s="1"/>
  <c r="J82" i="3" s="1"/>
  <c r="C92" i="2"/>
  <c r="D90" i="2"/>
  <c r="I92" i="3"/>
  <c r="G160" i="4"/>
  <c r="D80" i="3"/>
  <c r="J80" i="3" s="1"/>
  <c r="C97" i="3"/>
  <c r="B13" i="6"/>
  <c r="H86" i="3" l="1"/>
  <c r="H91" i="3" s="1"/>
  <c r="I86" i="3"/>
  <c r="I91" i="3" s="1"/>
  <c r="C91" i="3"/>
  <c r="C86" i="3"/>
  <c r="G86" i="3"/>
  <c r="G91" i="3" s="1"/>
  <c r="F86" i="3"/>
  <c r="D86" i="3" l="1"/>
  <c r="J86" i="3" s="1"/>
  <c r="G159" i="4"/>
  <c r="G164" i="4" s="1"/>
  <c r="G175" i="4" s="1"/>
  <c r="G177" i="4" s="1"/>
  <c r="I96" i="3"/>
  <c r="F159" i="4"/>
  <c r="F164" i="4" s="1"/>
  <c r="F175" i="4" s="1"/>
  <c r="F177" i="4" s="1"/>
  <c r="H96" i="3"/>
  <c r="F91" i="3"/>
  <c r="E52" i="5"/>
  <c r="E159" i="4"/>
  <c r="E164" i="4" s="1"/>
  <c r="E175" i="4" s="1"/>
  <c r="E177" i="4" s="1"/>
  <c r="C89" i="2"/>
  <c r="C84" i="3"/>
  <c r="G84" i="3"/>
  <c r="G83" i="3" s="1"/>
  <c r="G93" i="3" s="1"/>
  <c r="F84" i="3"/>
  <c r="D84" i="3" l="1"/>
  <c r="J84" i="3" s="1"/>
  <c r="H97" i="3"/>
  <c r="G11" i="7"/>
  <c r="G15" i="7" s="1"/>
  <c r="G16" i="7" s="1"/>
  <c r="I97" i="3"/>
  <c r="H11" i="7"/>
  <c r="H15" i="7" s="1"/>
  <c r="H16" i="7" s="1"/>
  <c r="G92" i="3"/>
  <c r="E54" i="5"/>
  <c r="E160" i="4"/>
  <c r="C83" i="3"/>
  <c r="C92" i="3"/>
  <c r="D159" i="4"/>
  <c r="D91" i="3"/>
  <c r="J91" i="3" s="1"/>
  <c r="D52" i="5"/>
  <c r="B52" i="5" s="1"/>
  <c r="F83" i="3"/>
  <c r="D83" i="3" l="1"/>
  <c r="J83" i="3" s="1"/>
  <c r="B159" i="4"/>
  <c r="B164" i="4" s="1"/>
  <c r="B175" i="4" s="1"/>
  <c r="B177" i="4" s="1"/>
  <c r="D164" i="4"/>
  <c r="D175" i="4" s="1"/>
  <c r="D177" i="4" s="1"/>
  <c r="D179" i="4" s="1"/>
  <c r="E178" i="4" s="1"/>
  <c r="E179" i="4" s="1"/>
  <c r="F178" i="4" s="1"/>
  <c r="F179" i="4" s="1"/>
  <c r="G178" i="4" s="1"/>
  <c r="G179" i="4" s="1"/>
  <c r="H178" i="4" s="1"/>
  <c r="H179" i="4" s="1"/>
  <c r="I178" i="4" s="1"/>
  <c r="I179" i="4" s="1"/>
  <c r="J178" i="4" s="1"/>
  <c r="J179" i="4" s="1"/>
  <c r="K178" i="4" s="1"/>
  <c r="K179" i="4" s="1"/>
  <c r="L178" i="4" s="1"/>
  <c r="L179" i="4" s="1"/>
  <c r="M178" i="4" s="1"/>
  <c r="M179" i="4" s="1"/>
  <c r="N178" i="4" s="1"/>
  <c r="N179" i="4" s="1"/>
  <c r="O178" i="4" s="1"/>
  <c r="O179" i="4" s="1"/>
  <c r="P178" i="4" s="1"/>
  <c r="P179" i="4" s="1"/>
  <c r="Q178" i="4" s="1"/>
  <c r="Q179" i="4" s="1"/>
  <c r="E53" i="5"/>
  <c r="G96" i="3"/>
  <c r="F93" i="3"/>
  <c r="F11" i="7" l="1"/>
  <c r="F15" i="7" s="1"/>
  <c r="F16" i="7" s="1"/>
  <c r="G97" i="3"/>
  <c r="F92" i="3"/>
  <c r="D160" i="4"/>
  <c r="B160" i="4" s="1"/>
  <c r="D54" i="5"/>
  <c r="B54" i="5" s="1"/>
  <c r="D93" i="3"/>
  <c r="D92" i="3" l="1"/>
  <c r="J92" i="3" s="1"/>
  <c r="D53" i="5"/>
  <c r="B53" i="5" s="1"/>
  <c r="F96" i="3"/>
  <c r="E11" i="7" l="1"/>
  <c r="D96" i="3"/>
  <c r="D97" i="3" s="1"/>
  <c r="F97" i="3"/>
  <c r="E15" i="7" l="1"/>
  <c r="E16" i="7" s="1"/>
  <c r="E17" i="7" s="1"/>
  <c r="C11" i="7"/>
  <c r="C15" i="7" s="1"/>
  <c r="C16"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<sst xmlns="http://schemas.openxmlformats.org/spreadsheetml/2006/main" count="934" uniqueCount="483">
  <si>
    <t>BENEFICIARI: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</si>
  <si>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</si>
  <si>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</si>
  <si>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</si>
  <si>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</si>
  <si>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</si>
  <si>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</si>
  <si>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</si>
  <si>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</si>
  <si>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</si>
  <si>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</si>
  <si>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</si>
  <si>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</si>
  <si>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</si>
  <si>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</si>
  <si>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</si>
  <si>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</si>
  <si>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</si>
  <si>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</si>
  <si>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</si>
  <si>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</si>
  <si>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</si>
  <si>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</si>
  <si>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</si>
  <si>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</si>
  <si>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</si>
  <si>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</si>
  <si>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</si>
  <si>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</si>
  <si>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</si>
  <si>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</si>
  <si>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</si>
  <si>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</si>
  <si>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</si>
  <si>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</si>
  <si>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</si>
  <si>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</si>
  <si>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</si>
  <si>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</si>
  <si>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</si>
  <si>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</si>
  <si>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</si>
  <si>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</si>
  <si>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</si>
  <si>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</si>
  <si>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</si>
  <si>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</si>
  <si>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</si>
  <si>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</si>
  <si>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</si>
  <si>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</si>
  <si>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</si>
  <si>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</si>
  <si>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</si>
  <si>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</si>
  <si>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</si>
  <si>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</si>
  <si>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</si>
  <si>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</si>
  <si>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</si>
  <si>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</si>
  <si>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</si>
  <si>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</si>
  <si>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</si>
  <si>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</si>
  <si>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</si>
  <si>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</si>
  <si>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</si>
  <si>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</si>
  <si>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</si>
  <si>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</si>
  <si>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</si>
  <si>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</si>
  <si>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</si>
  <si>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</si>
  <si>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</si>
  <si>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</si>
  <si>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</si>
  <si>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</si>
  <si>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</si>
  <si>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</si>
  <si>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</si>
  <si>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</si>
  <si>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</si>
  <si>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</si>
  <si>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</si>
  <si>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</si>
  <si>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</si>
  <si>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</si>
  <si>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</si>
  <si>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</si>
  <si>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</si>
  <si>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</si>
  <si>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</si>
  <si>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</si>
  <si>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</si>
  <si>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</si>
  <si>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</si>
  <si>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</si>
  <si>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</si>
  <si>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</si>
  <si>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</si>
  <si>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</si>
  <si>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</si>
  <si>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</si>
  <si>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</si>
  <si>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</si>
  <si>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</si>
  <si>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</si>
  <si>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</si>
  <si>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</si>
  <si>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</si>
  <si>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</si>
  <si>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</si>
  <si>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</si>
  <si>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</si>
  <si>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</si>
  <si>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</si>
  <si>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</si>
  <si>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</si>
  <si>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</si>
  <si>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</si>
  <si>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</si>
  <si>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</si>
  <si>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</si>
  <si>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pret unitar (produs)</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</si>
  <si>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</si>
  <si>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</si>
  <si>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</si>
  <si>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</si>
  <si>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</si>
  <si>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 xml:space="preserve">Alte venituri obtinute prin valorificarea activitatii </t>
  </si>
  <si>
    <t xml:space="preserve">Total venituri operationale </t>
  </si>
  <si>
    <t>CHELTUIELI OPERATIONALE</t>
  </si>
  <si>
    <t>Cheltuieli cu materiile prime si cu materialele consumabile</t>
  </si>
  <si>
    <t xml:space="preserve">    pret unitar marfuri</t>
  </si>
  <si>
    <t>Alte cheltuieli materiale (inclusiv cheltuieli cu prestatii externe)</t>
  </si>
  <si>
    <t xml:space="preserve">    cantitatea consumatã (unitãți de mãsurã specifice)</t>
  </si>
  <si>
    <t xml:space="preserve">    tariful de furnizare unitar</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</si>
  <si>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</si>
  <si>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</si>
  <si>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</si>
  <si>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</si>
  <si>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</si>
  <si>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</si>
  <si>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</si>
  <si>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</si>
  <si>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</si>
  <si>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</si>
  <si>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</si>
  <si>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</si>
  <si>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</si>
  <si>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</si>
  <si>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</si>
  <si>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</si>
  <si>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</si>
  <si>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</si>
  <si>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</si>
  <si>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</si>
  <si>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</si>
  <si>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</si>
  <si>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</si>
  <si>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</si>
  <si>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</si>
  <si>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</si>
  <si>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</si>
  <si>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</si>
  <si>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</si>
  <si>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</si>
  <si>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</si>
  <si>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</si>
  <si>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</si>
  <si>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</si>
  <si>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</si>
  <si>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</si>
  <si>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</si>
  <si>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</si>
  <si>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</si>
  <si>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</si>
  <si>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</si>
  <si>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</si>
  <si>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</si>
  <si>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</si>
  <si>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</si>
  <si>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</si>
  <si>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</si>
  <si>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</si>
  <si>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</si>
  <si>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</si>
  <si>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</si>
  <si>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</si>
  <si>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</si>
  <si>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</si>
  <si>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</si>
  <si>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</si>
  <si>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</si>
  <si>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</si>
  <si>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</si>
  <si>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</si>
  <si>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</si>
  <si>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</si>
  <si>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</si>
  <si>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</si>
  <si>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</si>
  <si>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</si>
  <si>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</si>
  <si>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</si>
  <si>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</si>
  <si>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</si>
  <si>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</si>
  <si>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</si>
  <si>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</si>
  <si>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</si>
  <si>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</si>
  <si>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</si>
  <si>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</si>
  <si>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</si>
  <si>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</si>
  <si>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</si>
  <si>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</si>
  <si>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</si>
  <si>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</si>
  <si>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</si>
  <si>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</si>
  <si>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</si>
  <si>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</si>
  <si>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</si>
  <si>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</si>
  <si>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</si>
  <si>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</si>
  <si>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</si>
  <si>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</si>
  <si>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</si>
  <si>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</si>
  <si>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</si>
  <si>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</si>
  <si>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</si>
  <si>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</si>
  <si>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</si>
  <si>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</si>
  <si>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</si>
  <si>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</si>
  <si>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</si>
  <si>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</si>
  <si>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</si>
  <si>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</si>
  <si>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</si>
  <si>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</si>
  <si>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</si>
  <si>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</si>
  <si>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</si>
  <si>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</si>
  <si>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</si>
  <si>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</si>
  <si>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</si>
  <si>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</si>
  <si>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</si>
  <si>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</si>
  <si>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</si>
  <si>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</si>
  <si>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</si>
  <si>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</si>
  <si>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</si>
  <si>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</si>
  <si>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</si>
  <si>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</si>
  <si>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</si>
  <si>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</si>
  <si>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</si>
  <si>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</si>
  <si>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</si>
  <si>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</si>
  <si>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</si>
  <si>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</si>
  <si>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</si>
  <si>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</si>
  <si>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</si>
  <si>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</si>
  <si>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</si>
  <si>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</si>
  <si>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</si>
  <si>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</si>
  <si>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</si>
  <si>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</si>
  <si>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</si>
  <si>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</si>
  <si>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</si>
  <si>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</si>
  <si>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</si>
  <si>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</si>
  <si>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</si>
  <si>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</si>
  <si>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</si>
  <si>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</si>
  <si>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</si>
  <si>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</si>
  <si>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</si>
  <si>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</si>
  <si>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</si>
  <si>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TOTAL CAPITOL 7</t>
  </si>
  <si>
    <t>Alte venituri din activitatea de exploatare</t>
  </si>
  <si>
    <t>unitate de masura</t>
  </si>
  <si>
    <t>tarif/unitate de masura specifica</t>
  </si>
  <si>
    <t>Cheltuieli privind combustibilul</t>
  </si>
  <si>
    <t xml:space="preserve">    cantitate combustibil</t>
  </si>
  <si>
    <t>Venituri din valorificare material lemnos</t>
  </si>
  <si>
    <t xml:space="preserve">    mc mat lemnos</t>
  </si>
  <si>
    <t xml:space="preserve">    consum de fungicide, insecticide etc</t>
  </si>
  <si>
    <t xml:space="preserve">    consum de alte materiale nec intret perdea forest</t>
  </si>
  <si>
    <t xml:space="preserve">    pret unitar</t>
  </si>
  <si>
    <t>( se vor adauga linii si se vor completa conform activitatilor specifice)</t>
  </si>
  <si>
    <t xml:space="preserve"> ( se vor adauga linii si se vor completa conform activitatilor specifice)</t>
  </si>
  <si>
    <t>an 3</t>
  </si>
  <si>
    <t>an 4</t>
  </si>
  <si>
    <t>Beneficiarul va realiza proiectia financiara privind implementarea investitiei  pe numarul de ani pt care gandeste proiectul,  NU este obligatorie completarea pentru toti anii</t>
  </si>
  <si>
    <t>Directa</t>
  </si>
  <si>
    <t>directa</t>
  </si>
  <si>
    <t>Expertiza tehnica</t>
  </si>
  <si>
    <t>CertificareaCertificarea performanţei energetice şi auditul energetic al clădirilor</t>
  </si>
  <si>
    <t>Proiectare</t>
  </si>
  <si>
    <t>3.6</t>
  </si>
  <si>
    <t>3.7</t>
  </si>
  <si>
    <t>Consultanţă</t>
  </si>
  <si>
    <t>3.7.1</t>
  </si>
  <si>
    <t>Managementul de pManagementul de proiect pentru obiectivul de investiţii</t>
  </si>
  <si>
    <t>3.7.2</t>
  </si>
  <si>
    <t>Auditul financiar</t>
  </si>
  <si>
    <t>3.8</t>
  </si>
  <si>
    <t>Asistenţă tehnică</t>
  </si>
  <si>
    <t>3.8.1</t>
  </si>
  <si>
    <t xml:space="preserve"> Asistenţă tehnică din partea proiectantului</t>
  </si>
  <si>
    <t>3.8.2</t>
  </si>
  <si>
    <t>Dirigenţie de şantier</t>
  </si>
  <si>
    <t>Indirecta</t>
  </si>
  <si>
    <t>ACTIVITATI DIRECTE</t>
  </si>
  <si>
    <t>TOTAL ACTIVITATI DIRECTE</t>
  </si>
  <si>
    <t>ACTIVITATI AUXILIARE</t>
  </si>
  <si>
    <t>5.4</t>
  </si>
  <si>
    <t>Cheltuieli pentru informare şi publicitate</t>
  </si>
  <si>
    <t>CAPITOLUL 6 Cheltuieli pentru probe tehnologice şi teste</t>
  </si>
  <si>
    <t>Pregătirea personalului de exploatare</t>
  </si>
  <si>
    <t>6.2</t>
  </si>
  <si>
    <t>Probe tehnologice şi teste</t>
  </si>
  <si>
    <t>cheltuieli privind implementarea de masuri de constientizare a populatiei in domeniul protectiei mediului</t>
  </si>
  <si>
    <t xml:space="preserve">cheltuieli privind activități de cooperare transnațională </t>
  </si>
  <si>
    <t>N/A</t>
  </si>
  <si>
    <t>NEELIGIBILA</t>
  </si>
  <si>
    <t>Tip Cheltuiala</t>
  </si>
  <si>
    <t>%</t>
  </si>
  <si>
    <t>Cuantumu cheltuieli eligibile</t>
  </si>
  <si>
    <t>TOTAL ACTIVITATI AUXILIARE</t>
  </si>
  <si>
    <t>Cheltuieli activit auxiliare</t>
  </si>
  <si>
    <t>Nr. crt.</t>
  </si>
  <si>
    <t>Denumirea capitolelor şi subcapitolelor de cheltuieli</t>
  </si>
  <si>
    <t>Valoare fără TVA</t>
  </si>
  <si>
    <t>TVA</t>
  </si>
  <si>
    <t>Valoare cu TVA</t>
  </si>
  <si>
    <t>Valori  conform Buget</t>
  </si>
  <si>
    <t>Diferente</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</si>
  <si>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</si>
  <si>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</si>
  <si>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</si>
  <si>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</si>
  <si>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</si>
  <si>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</si>
  <si>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</si>
  <si>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</si>
  <si>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</si>
  <si>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</si>
  <si>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</si>
  <si>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</si>
  <si>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</si>
  <si>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</si>
  <si>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</si>
  <si>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</si>
  <si>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</si>
  <si>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</si>
  <si>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</si>
  <si>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</si>
  <si>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</si>
  <si>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</si>
  <si>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</si>
  <si>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 xml:space="preserve"> Studiu de fezabilitate/documentaţie de avizare a lucrărilor de
intervenţii şi deviz general</t>
  </si>
  <si>
    <t>3.5.4</t>
  </si>
  <si>
    <t>Documentaţiile tehnice necesare în vederea obţinerii
avizelor/acordurilor/autorizaţiilor</t>
  </si>
  <si>
    <t>3.5.5.</t>
  </si>
  <si>
    <t xml:space="preserve"> Verificarea tehnică de calitate a proiectului tehnic şi a
detaliilor de execuţie</t>
  </si>
  <si>
    <t>3.5.6.</t>
  </si>
  <si>
    <t xml:space="preserve"> Proiect tehnic şi detalii de execuţie</t>
  </si>
  <si>
    <t>Organizarea procedurilor de achiziţie</t>
  </si>
  <si>
    <t>Managementul de proiect pentru obiectivul de investiţii</t>
  </si>
  <si>
    <t>3.8.1.</t>
  </si>
  <si>
    <t>3.8.1.1.</t>
  </si>
  <si>
    <t xml:space="preserve"> pe perioada de execuţie a lucrărilor</t>
  </si>
  <si>
    <t>3.8.1.2.</t>
  </si>
  <si>
    <t xml:space="preserve"> pentru participarea proiectantului la fazele incluse în
programul de control al lucrărilor de execuţie, avizat de către
Inspectoratul de Stat în Construcţii</t>
  </si>
  <si>
    <t xml:space="preserve">3.8.2. </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</si>
  <si>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</si>
  <si>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</si>
  <si>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</si>
  <si>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</si>
  <si>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</si>
  <si>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</si>
  <si>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</si>
  <si>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</si>
  <si>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</si>
  <si>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</si>
  <si>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</si>
  <si>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</si>
  <si>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 xml:space="preserve">5.2.1. </t>
  </si>
  <si>
    <t>Comisioanele şi dobânzile aferente creditului băncii
finanţatoare</t>
  </si>
  <si>
    <t>5.2.2.</t>
  </si>
  <si>
    <t xml:space="preserve"> Cota aferentă ISC pentru controlul calităţii lucrărilor de
construcţii</t>
  </si>
  <si>
    <t>5.2.3.</t>
  </si>
  <si>
    <t xml:space="preserve"> Cota aferentă ISC pentru controlul statului în amenajarea
teritoriului, urbanism şi pentru autorizarea lucrărilor de construcţii</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</si>
  <si>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</si>
  <si>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</si>
  <si>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</si>
  <si>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</si>
  <si>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</si>
  <si>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</si>
  <si>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Total capitol 6</t>
  </si>
  <si>
    <t>din care: C + M (1.2 + 1.3 +1.4 + 2 + 4.1 + 4.2 + 5.1.1)</t>
  </si>
  <si>
    <t>valoare eligibila</t>
  </si>
  <si>
    <t>Valoare neeligibila</t>
  </si>
  <si>
    <t>CAPITOLUL 4 Cheltuieli pentru investiţia de bază - activitati conexe 1</t>
  </si>
  <si>
    <t>Deviz general</t>
  </si>
  <si>
    <t>2. DEVIZ GENERAL</t>
  </si>
  <si>
    <t>4. Costuri investitionale si acoperirea (finantarea) acestora</t>
  </si>
  <si>
    <t>5. Model de proiecții financiare - venituri si cheltuieli din activitatea corespunzătoare proiectului de investiții</t>
  </si>
  <si>
    <t>5.a. PROIECTII FINANCIARE FARA INVESTITIE</t>
  </si>
  <si>
    <t>5.b. PROIECTII FINANCIARE CU INVESTITIE</t>
  </si>
  <si>
    <t>6. Model de proiecții financiare beneficiar</t>
  </si>
  <si>
    <t>7. Determinarea indicatorilor de performanta financiara a proiectului</t>
  </si>
  <si>
    <t xml:space="preserve"> ==&gt; se introduc datele aferente devizului general. Se va completa si devizelul pentru activitati auxiliare</t>
  </si>
  <si>
    <t>1</t>
  </si>
  <si>
    <t>2</t>
  </si>
  <si>
    <t>4</t>
  </si>
  <si>
    <t>depozitarea și tratarea puieților cu materiale de prevenție și protecție necesare</t>
  </si>
  <si>
    <t xml:space="preserve">lucrări de prevenire şi combatere a bolilor şi dăunătorilor, executarea controlului anual al regenerărilor - inventarierea anuală </t>
  </si>
  <si>
    <t>lucrări pedoameliorative: aplicarea de amendamente şi administrarea îngrăşămintelor organice şi/sau chimice</t>
  </si>
  <si>
    <t>lucrări silvotehnice specifice de întreţinere a perdelelor forestiere (mobilizarea manuală şi mecanizată a solului, descopleşirea de specii ierboase şi lemnoase)</t>
  </si>
  <si>
    <t>alte activități care nu sunt legate direct de inființarea plantației dar sprijină realizarea investiției</t>
  </si>
  <si>
    <t>2.1. DEVIZ AUXILIARE</t>
  </si>
  <si>
    <t>3.8.3</t>
  </si>
  <si>
    <t>Coordonator în materie de securitate şi sănătate - conform Hotărârii Guvernului nr. 300/2006, cu modificările şi completările ulterioare</t>
  </si>
  <si>
    <t>Valoarea se include doar in capitolul 9 Cheltuieli indirecte</t>
  </si>
  <si>
    <t>CAPITOLUL 8 Alte cheltuieli pentru implementarea proiectului (categoria b)</t>
  </si>
  <si>
    <t>TOTAL CAPITOL 8</t>
  </si>
  <si>
    <t>7</t>
  </si>
  <si>
    <t xml:space="preserve">CAPITOLUL 7 Cheltuieli aferente marjei de buget şi pentru constituirea rezervei de implementare pentru ajustarea de preţ
</t>
  </si>
  <si>
    <t>7.1</t>
  </si>
  <si>
    <t>7.2</t>
  </si>
  <si>
    <t>Cheltuieli pentru constituirea rezervei de implementare pentru ajustarea de preţ</t>
  </si>
  <si>
    <t>9</t>
  </si>
  <si>
    <t>CAPITOLUL 9 Cheltuieli indirecte</t>
  </si>
  <si>
    <t>9.1</t>
  </si>
  <si>
    <t>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t>
  </si>
  <si>
    <t xml:space="preserve">din care:
Cheltuieli cu Consultanta ( linia 3.7 din Devizul general)
</t>
  </si>
  <si>
    <t>Defalcarea este necesara pt verificarea % de eligibilitate la linia 7.1</t>
  </si>
  <si>
    <t>TOTAL CAPITOL 9</t>
  </si>
  <si>
    <t>INDIRECTE</t>
  </si>
  <si>
    <t>cheltuieli indirecte eligibile max 5% din valoarea eligibila a cheltuielilor directe</t>
  </si>
  <si>
    <t>3.8.3.</t>
  </si>
  <si>
    <t xml:space="preserve">N/A </t>
  </si>
  <si>
    <t>Cost investitie/cost mediu (%)</t>
  </si>
  <si>
    <t>Cost mediu istoric ( euro/ha)</t>
  </si>
  <si>
    <t>Suprafata impadurita (ha)</t>
  </si>
  <si>
    <t>maxim 10% din costul investitiei de bază (capitolul 4)</t>
  </si>
  <si>
    <t>Costul investitie ( costul realizării perdelelor forestiere)</t>
  </si>
  <si>
    <t>Costul investitiei(Euro/ha)</t>
  </si>
  <si>
    <t>max 10% din val elig a capitolului 4</t>
  </si>
  <si>
    <t>cheltuieli eligibile max 10% din val eligib a cheltuielilor cuprinse la cap 1 și 4.</t>
  </si>
  <si>
    <t>cheltuieli eligibile în limita a 10% din (1.2 +  1.4 + 3.1 + 3.2 + 3.5 + 3.8 + 4 + 5.1.1)</t>
  </si>
  <si>
    <t>cheltuieli eligibile maxim  5 % din valoarea totala eligibila</t>
  </si>
  <si>
    <t>min 2%</t>
  </si>
  <si>
    <t>Cheltuieli aferente marjei de buget % din (1.2 + 1.4 + 3.1 + 3.2  + 3.5  + 3.8 + 4 + 5.1.1)</t>
  </si>
  <si>
    <t xml:space="preserve">ANEXA 16-Macheta privind analiza şi previziunea financiară </t>
  </si>
  <si>
    <t xml:space="preserve">PROGRAMUL REGIONAL SUD EST 2021-2027
Obiectiv de politică: 2 “O Europă mai verde”
Prioritatea: 2 „O regiune cu localități prietenoase cu mediul și mai rezilientă la riscuri”
Obiectivul specific 2.4. Promovarea adaptării la schimbările climatice și prevenirea riscurilor de dezastre și a rezilienței, ținând seama de abordările ecosistemice
Actiunea 2.3 Dezvoltarea de perdele forestiere de-a lungul drumurilor județene                                                                                                  APEL DEDICAT ZONEI DE INVESTITIE TERITORIALA INTEGRATA DELTA DUNARII
</t>
  </si>
  <si>
    <t>	Unitățile Administrativ-Teritoriale (UAT) Județ, definite conform Ordonanţei de Urgenţă nr. 57 din 3 iulie 2019 privind Codul administrativ, cu modificările și completările ulterioare;
	ONG-urile care activează în domeniul mediului;
	Consorțiile administrative înființate conform Legii 375/2022 pentru modificarea şi completarea Ordonanţei de urgenţă a Guvernului nr. 57/2019 privind Codul administrative;
	Parteneriatele între Unitățile Administrativ Teritoriale Județ și Unități Administrativ Teritoriale Comună/Oraș/Municipiu, în conformitate cu prevederile legale;
	Parteneriatele între Unitățile Administrativ Teritoriale Județ și ONG-urile care activează în domeniul mediului, în conformitate cu prevederile legale ;
	Parteneriatele între Unitățile Administrativ Teritoriale Județ si Regia Autonomă Romsilva.</t>
  </si>
  <si>
    <t>cheltuielile directe eligibile reprezinta max 10% din valoarea eligibila a capitolului 4</t>
  </si>
  <si>
    <t>Cheltuieli aferente marjei de buget % din (1.2  + 1.4 + 3.1 + 3.2 + 3.5 + 3.8 + 4 + 5.1.1)</t>
  </si>
  <si>
    <t>% de TVA se va utiliza/actualiza conform prevederilor legale si in functie de cota de TVA aplicabila categoriei de cheltuiala.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</si>
</sst>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05"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sz val="9"/>
      <name val="Times New Roman"/>
      <family val="1"/>
    </font>
    <font>
      <sz val="11"/>
      <color rgb="FF006100"/>
      <name val="Calibri"/>
      <family val="2"/>
      <scheme val="minor"/>
    </font>
    <font>
      <sz val="11"/>
      <color rgb="FF9C5700"/>
      <name val="Calibri"/>
      <family val="2"/>
      <scheme val="minor"/>
    </font>
    <font>
      <b/>
      <sz val="11"/>
      <color theme="1"/>
      <name val="Calibri"/>
      <family val="2"/>
      <scheme val="minor"/>
    </font>
    <font>
      <b/>
      <u/>
      <sz val="9"/>
      <color rgb="FF0070C0"/>
      <name val="Times New Roman"/>
      <family val="1"/>
    </font>
    <font>
      <b/>
      <u/>
      <sz val="9"/>
      <name val="Times New Roman"/>
      <family val="1"/>
    </font>
    <font>
      <b/>
      <sz val="9"/>
      <name val="Times New Roman"/>
      <family val="1"/>
    </font>
    <font>
      <b/>
      <u/>
      <sz val="16"/>
      <name val="Times New Roman"/>
      <family val="1"/>
    </font>
    <font>
      <sz val="11"/>
      <name val="Calibri"/>
      <family val="2"/>
      <scheme val="minor"/>
    </font>
    <font>
      <sz val="9"/>
      <color theme="1"/>
      <name val="Calibri"/>
      <family val="2"/>
      <charset val="238"/>
      <scheme val="minor"/>
    </font>
    <font>
      <b/>
      <sz val="11"/>
      <color theme="4" tint="-0.249977111117893"/>
      <name val="Calibri Light"/>
      <family val="2"/>
      <scheme val="major"/>
    </font>
    <font>
      <b/>
      <i/>
      <sz val="12"/>
      <color theme="4" tint="-0.249977111117893"/>
      <name val="Times New Roman"/>
      <family val="1"/>
    </font>
    <font>
      <b/>
      <i/>
      <u/>
      <sz val="12"/>
      <color theme="4" tint="-0.249977111117893"/>
      <name val="Calibri"/>
      <family val="2"/>
      <scheme val="minor"/>
    </font>
    <font>
      <b/>
      <u/>
      <sz val="12"/>
      <color theme="4" tint="-0.249977111117893"/>
      <name val="Calibri"/>
      <family val="2"/>
      <scheme val="minor"/>
    </font>
    <font>
      <sz val="12"/>
      <color theme="4" tint="-0.249977111117893"/>
      <name val="Times New Roman"/>
      <family val="1"/>
    </font>
    <font>
      <b/>
      <i/>
      <sz val="11"/>
      <color theme="4" tint="-0.249977111117893"/>
      <name val="Times New Roman"/>
      <family val="1"/>
    </font>
    <font>
      <b/>
      <sz val="14"/>
      <name val="Times New Roman"/>
      <family val="1"/>
    </font>
    <font>
      <b/>
      <i/>
      <sz val="12"/>
      <color theme="8" tint="-0.249977111117893"/>
      <name val="Times New Roman"/>
      <family val="1"/>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tint="0.59999389629810485"/>
        <bgColor indexed="64"/>
      </patternFill>
    </fill>
    <fill>
      <patternFill patternType="solid">
        <fgColor theme="9" tint="0.59999389629810485"/>
        <bgColor indexed="64"/>
      </patternFill>
    </fill>
  </fills>
  <borders count="47">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xf numFmtId="0" fontId="88" fillId="8" borderId="0" applyNumberFormat="0" applyBorder="0" applyAlignment="0" applyProtection="0"/>
    <xf numFmtId="0" fontId="89" fillId="9" borderId="0" applyNumberFormat="0" applyBorder="0" applyAlignment="0" applyProtection="0"/>
  </cellStyleXfs>
  <cellXfs count="591">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4" fontId="20" fillId="2" borderId="4" xfId="3" applyNumberFormat="1" applyFont="1" applyFill="1" applyBorder="1" applyAlignment="1">
      <alignment horizontal="center" vertical="distributed"/>
    </xf>
    <xf numFmtId="4" fontId="20" fillId="3" borderId="4" xfId="3" applyNumberFormat="1" applyFont="1" applyFill="1" applyBorder="1" applyAlignment="1">
      <alignment horizontal="center" vertical="distributed"/>
    </xf>
    <xf numFmtId="4" fontId="17" fillId="3" borderId="4" xfId="3" applyNumberFormat="1" applyFont="1" applyFill="1" applyBorder="1" applyAlignment="1">
      <alignment horizontal="center" vertical="distributed"/>
    </xf>
    <xf numFmtId="0" fontId="20" fillId="0" borderId="4" xfId="3" applyFont="1" applyBorder="1" applyAlignment="1">
      <alignment vertical="distributed"/>
    </xf>
    <xf numFmtId="0" fontId="20" fillId="0" borderId="4" xfId="3" applyFont="1" applyBorder="1" applyAlignment="1">
      <alignment horizontal="right" vertical="distributed"/>
    </xf>
    <xf numFmtId="0" fontId="29" fillId="0" borderId="4" xfId="3" applyFont="1" applyBorder="1" applyAlignment="1">
      <alignment vertical="distributed"/>
    </xf>
    <xf numFmtId="4" fontId="29" fillId="0" borderId="4" xfId="3" applyNumberFormat="1" applyFont="1" applyBorder="1" applyAlignment="1">
      <alignment horizontal="center" vertical="distributed"/>
    </xf>
    <xf numFmtId="0" fontId="29" fillId="0" borderId="4" xfId="3" applyFont="1" applyBorder="1"/>
    <xf numFmtId="0" fontId="30" fillId="0" borderId="0" xfId="3" applyFont="1"/>
    <xf numFmtId="0" fontId="31" fillId="0" borderId="0" xfId="0" applyFont="1" applyAlignment="1">
      <alignment horizontal="left" vertical="center" indent="4"/>
    </xf>
    <xf numFmtId="0" fontId="32" fillId="0" borderId="0" xfId="0" applyFont="1" applyAlignment="1">
      <alignment horizontal="left" vertical="center" indent="4"/>
    </xf>
    <xf numFmtId="49" fontId="16" fillId="0" borderId="0" xfId="3" applyNumberFormat="1" applyFont="1" applyAlignment="1">
      <alignment vertical="distributed"/>
    </xf>
    <xf numFmtId="0" fontId="33"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0" fontId="17" fillId="0" borderId="4" xfId="3" applyFont="1" applyBorder="1" applyAlignment="1">
      <alignment vertical="distributed" wrapText="1"/>
    </xf>
    <xf numFmtId="4" fontId="34" fillId="0" borderId="0" xfId="4" applyNumberFormat="1" applyFont="1" applyAlignment="1">
      <alignment horizontal="center" vertical="distributed"/>
    </xf>
    <xf numFmtId="10" fontId="16"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4" fontId="16" fillId="0" borderId="0" xfId="3" applyNumberFormat="1" applyFont="1" applyAlignment="1">
      <alignment horizontal="center" vertical="center"/>
    </xf>
    <xf numFmtId="4" fontId="17" fillId="0" borderId="0" xfId="3" applyNumberFormat="1" applyFont="1" applyAlignment="1">
      <alignment horizontal="center" vertical="center"/>
    </xf>
    <xf numFmtId="0" fontId="16" fillId="0" borderId="0" xfId="3"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5" fontId="31" fillId="0" borderId="0" xfId="0" applyNumberFormat="1" applyFont="1"/>
    <xf numFmtId="0" fontId="40" fillId="0" borderId="0" xfId="0" applyFont="1" applyAlignment="1">
      <alignment horizontal="left"/>
    </xf>
    <xf numFmtId="4" fontId="31" fillId="0" borderId="3" xfId="0" applyNumberFormat="1" applyFont="1" applyBorder="1" applyAlignment="1">
      <alignment horizontal="center"/>
    </xf>
    <xf numFmtId="0" fontId="41" fillId="0" borderId="0" xfId="0" applyFont="1" applyAlignment="1">
      <alignment horizontal="right" vertical="center"/>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2" fillId="0" borderId="0" xfId="0" applyNumberFormat="1" applyFont="1" applyAlignment="1">
      <alignment horizontal="center" vertical="center"/>
    </xf>
    <xf numFmtId="165" fontId="17" fillId="0" borderId="0" xfId="0" applyNumberFormat="1" applyFont="1" applyAlignment="1">
      <alignment horizontal="center" vertical="center"/>
    </xf>
    <xf numFmtId="0" fontId="41" fillId="0" borderId="0" xfId="0" applyFont="1" applyAlignment="1">
      <alignment horizontal="center" vertical="center"/>
    </xf>
    <xf numFmtId="3" fontId="43" fillId="0" borderId="4" xfId="0" applyNumberFormat="1" applyFont="1" applyBorder="1" applyAlignment="1">
      <alignment horizontal="right" vertical="center"/>
    </xf>
    <xf numFmtId="4" fontId="44" fillId="0" borderId="0" xfId="0" applyNumberFormat="1" applyFont="1" applyAlignment="1">
      <alignment horizontal="center" vertical="center"/>
    </xf>
    <xf numFmtId="165" fontId="19" fillId="0" borderId="0" xfId="0" applyNumberFormat="1" applyFont="1" applyAlignment="1">
      <alignment horizontal="center" vertical="center"/>
    </xf>
    <xf numFmtId="3" fontId="43" fillId="0" borderId="0" xfId="0" applyNumberFormat="1" applyFont="1" applyAlignment="1">
      <alignment horizontal="center" vertical="center"/>
    </xf>
    <xf numFmtId="3" fontId="31" fillId="0" borderId="4" xfId="0" applyNumberFormat="1" applyFont="1" applyBorder="1" applyAlignment="1">
      <alignment horizontal="right"/>
    </xf>
    <xf numFmtId="3" fontId="31"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1" fillId="0" borderId="0" xfId="0" applyNumberFormat="1" applyFont="1" applyAlignment="1">
      <alignment horizontal="center" vertical="center"/>
    </xf>
    <xf numFmtId="3" fontId="35" fillId="0" borderId="4" xfId="0" applyNumberFormat="1" applyFont="1" applyBorder="1" applyAlignment="1">
      <alignment horizontal="left"/>
    </xf>
    <xf numFmtId="4" fontId="35" fillId="0" borderId="6" xfId="0" applyNumberFormat="1" applyFont="1" applyBorder="1" applyAlignment="1">
      <alignment horizontal="center"/>
    </xf>
    <xf numFmtId="3" fontId="31"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45" fillId="0" borderId="4" xfId="0" applyFont="1" applyBorder="1" applyAlignment="1">
      <alignment horizontal="lef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46" fillId="0" borderId="4" xfId="0" applyNumberFormat="1" applyFont="1" applyBorder="1" applyAlignment="1">
      <alignment horizontal="center"/>
    </xf>
    <xf numFmtId="4" fontId="43"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47" fillId="0" borderId="0" xfId="0" applyNumberFormat="1" applyFont="1" applyAlignment="1">
      <alignment horizontal="center" vertical="center"/>
    </xf>
    <xf numFmtId="4" fontId="47"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20"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5" fillId="0" borderId="0" xfId="0" applyNumberFormat="1" applyFont="1" applyAlignment="1">
      <alignment horizontal="left"/>
    </xf>
    <xf numFmtId="3" fontId="19" fillId="0" borderId="0" xfId="0" applyNumberFormat="1" applyFont="1" applyAlignment="1">
      <alignment horizontal="center" vertical="center"/>
    </xf>
    <xf numFmtId="0" fontId="31" fillId="0" borderId="0" xfId="0" applyFont="1" applyAlignment="1">
      <alignment horizontal="right"/>
    </xf>
    <xf numFmtId="0" fontId="40" fillId="0" borderId="4" xfId="0" applyFont="1" applyBorder="1" applyAlignment="1">
      <alignment horizontal="left"/>
    </xf>
    <xf numFmtId="4" fontId="50" fillId="0" borderId="4" xfId="0" applyNumberFormat="1" applyFont="1" applyBorder="1" applyAlignment="1">
      <alignment horizontal="center"/>
    </xf>
    <xf numFmtId="4" fontId="51"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7" fillId="0" borderId="0" xfId="0" applyFont="1" applyAlignment="1">
      <alignment horizontal="right" vertical="center"/>
    </xf>
    <xf numFmtId="0" fontId="31" fillId="0" borderId="6" xfId="0" applyFont="1" applyBorder="1" applyAlignment="1">
      <alignment horizontal="left"/>
    </xf>
    <xf numFmtId="4" fontId="50" fillId="0" borderId="10" xfId="0" applyNumberFormat="1" applyFont="1" applyBorder="1" applyAlignment="1">
      <alignment horizontal="center"/>
    </xf>
    <xf numFmtId="4" fontId="51" fillId="0" borderId="10" xfId="0" applyNumberFormat="1" applyFont="1" applyBorder="1" applyAlignment="1">
      <alignment horizontal="center"/>
    </xf>
    <xf numFmtId="4" fontId="50" fillId="0" borderId="8" xfId="0" applyNumberFormat="1" applyFont="1" applyBorder="1" applyAlignment="1">
      <alignment horizontal="center"/>
    </xf>
    <xf numFmtId="0" fontId="17" fillId="0" borderId="0" xfId="0" applyFont="1" applyAlignment="1">
      <alignment horizontal="center" vertical="center"/>
    </xf>
    <xf numFmtId="0" fontId="52" fillId="0" borderId="4" xfId="0" applyFont="1" applyBorder="1" applyAlignment="1">
      <alignment horizontal="right" vertical="center"/>
    </xf>
    <xf numFmtId="0" fontId="52" fillId="0" borderId="4" xfId="0" applyFont="1" applyBorder="1" applyAlignment="1">
      <alignment horizontal="left" vertical="center"/>
    </xf>
    <xf numFmtId="4" fontId="52"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3" fillId="0" borderId="4" xfId="0" applyNumberFormat="1" applyFont="1" applyBorder="1" applyAlignment="1">
      <alignment horizontal="center"/>
    </xf>
    <xf numFmtId="0" fontId="52" fillId="0" borderId="0" xfId="0" applyFont="1" applyAlignment="1">
      <alignment horizontal="center" vertical="center"/>
    </xf>
    <xf numFmtId="0" fontId="17" fillId="0" borderId="4" xfId="0" applyFont="1" applyBorder="1" applyAlignment="1">
      <alignment horizontal="right" vertical="center"/>
    </xf>
    <xf numFmtId="0" fontId="17" fillId="0" borderId="4" xfId="0" applyFont="1" applyBorder="1" applyAlignment="1">
      <alignment horizontal="left" vertical="center"/>
    </xf>
    <xf numFmtId="0" fontId="19" fillId="0" borderId="4" xfId="0" applyFont="1" applyBorder="1" applyAlignment="1">
      <alignment horizontal="right" vertical="center"/>
    </xf>
    <xf numFmtId="0" fontId="19" fillId="0" borderId="4" xfId="0" applyFont="1" applyBorder="1" applyAlignment="1">
      <alignment horizontal="left" vertical="center"/>
    </xf>
    <xf numFmtId="4" fontId="31" fillId="0" borderId="6" xfId="0" applyNumberFormat="1" applyFont="1" applyBorder="1" applyAlignment="1">
      <alignment horizontal="center"/>
    </xf>
    <xf numFmtId="0" fontId="19" fillId="0" borderId="0" xfId="0" applyFont="1" applyAlignment="1">
      <alignment horizontal="center" vertical="center"/>
    </xf>
    <xf numFmtId="0" fontId="43" fillId="0" borderId="0" xfId="0" applyFont="1" applyAlignment="1">
      <alignment horizontal="right" vertical="center"/>
    </xf>
    <xf numFmtId="0" fontId="43" fillId="0" borderId="0" xfId="0" applyFont="1" applyAlignment="1">
      <alignment horizontal="left" vertical="center"/>
    </xf>
    <xf numFmtId="0" fontId="43"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4" fillId="0" borderId="4" xfId="0" applyFont="1" applyBorder="1" applyAlignment="1">
      <alignment horizontal="center" vertical="center" wrapText="1"/>
    </xf>
    <xf numFmtId="0" fontId="41" fillId="0" borderId="4" xfId="0" applyFont="1" applyBorder="1" applyAlignment="1">
      <alignment horizontal="center" vertical="center"/>
    </xf>
    <xf numFmtId="0" fontId="51" fillId="0" borderId="4" xfId="0" applyFont="1" applyBorder="1" applyAlignment="1">
      <alignment horizontal="center" vertical="center"/>
    </xf>
    <xf numFmtId="0" fontId="50" fillId="0" borderId="4" xfId="0" applyFont="1" applyBorder="1" applyAlignment="1">
      <alignment horizontal="center" vertical="center"/>
    </xf>
    <xf numFmtId="0" fontId="50" fillId="0" borderId="4" xfId="0" applyFont="1" applyBorder="1" applyAlignment="1">
      <alignment horizontal="center" vertical="center" wrapText="1"/>
    </xf>
    <xf numFmtId="4" fontId="41" fillId="0" borderId="4" xfId="0" applyNumberFormat="1" applyFont="1" applyBorder="1" applyAlignment="1">
      <alignment horizontal="center" vertical="center"/>
    </xf>
    <xf numFmtId="165" fontId="31" fillId="0" borderId="4" xfId="0" applyNumberFormat="1" applyFont="1" applyBorder="1" applyAlignment="1">
      <alignment horizontal="center"/>
    </xf>
    <xf numFmtId="3" fontId="31" fillId="0" borderId="4" xfId="0" applyNumberFormat="1" applyFont="1" applyBorder="1" applyAlignment="1">
      <alignment horizontal="center"/>
    </xf>
    <xf numFmtId="165"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55" fillId="0" borderId="0" xfId="0" applyFont="1" applyAlignment="1">
      <alignment horizontal="left" vertical="distributed"/>
    </xf>
    <xf numFmtId="4" fontId="56"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5" fillId="0" borderId="0" xfId="0" applyNumberFormat="1" applyFont="1" applyAlignment="1">
      <alignment horizontal="center" vertical="center"/>
    </xf>
    <xf numFmtId="4" fontId="41" fillId="0" borderId="0" xfId="0" applyNumberFormat="1" applyFont="1" applyAlignment="1">
      <alignment horizontal="center" vertical="center"/>
    </xf>
    <xf numFmtId="0" fontId="29" fillId="0" borderId="1" xfId="0" applyFont="1" applyBorder="1" applyAlignment="1">
      <alignment horizontal="left" vertical="distributed"/>
    </xf>
    <xf numFmtId="4" fontId="58"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3" fillId="0" borderId="4" xfId="0" applyFont="1" applyBorder="1" applyAlignment="1">
      <alignment horizontal="center"/>
    </xf>
    <xf numFmtId="0" fontId="35" fillId="0" borderId="4" xfId="0" applyFont="1" applyBorder="1" applyAlignment="1">
      <alignment horizontal="left" vertical="distributed"/>
    </xf>
    <xf numFmtId="4" fontId="39"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56" fillId="0" borderId="4" xfId="0" applyNumberFormat="1" applyFont="1" applyBorder="1" applyAlignment="1">
      <alignment horizontal="left" vertical="distributed"/>
    </xf>
    <xf numFmtId="4" fontId="56" fillId="0" borderId="4" xfId="0" applyNumberFormat="1" applyFont="1" applyBorder="1" applyAlignment="1">
      <alignment horizontal="center"/>
    </xf>
    <xf numFmtId="4" fontId="56" fillId="2" borderId="4" xfId="0" applyNumberFormat="1" applyFont="1" applyFill="1" applyBorder="1" applyAlignment="1" applyProtection="1">
      <alignment horizontal="center"/>
      <protection locked="0"/>
    </xf>
    <xf numFmtId="4" fontId="59" fillId="0" borderId="0" xfId="0" applyNumberFormat="1" applyFont="1" applyAlignment="1">
      <alignment horizontal="center" vertical="center"/>
    </xf>
    <xf numFmtId="0" fontId="59"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0"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1" fillId="0" borderId="0" xfId="0" applyNumberFormat="1" applyFont="1" applyAlignment="1">
      <alignment horizontal="center" vertical="center"/>
    </xf>
    <xf numFmtId="3" fontId="61"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2" fillId="3" borderId="0" xfId="0" applyNumberFormat="1" applyFont="1" applyFill="1" applyAlignment="1">
      <alignment horizontal="center" vertical="center"/>
    </xf>
    <xf numFmtId="3" fontId="62" fillId="3" borderId="0" xfId="0" applyNumberFormat="1" applyFont="1" applyFill="1" applyAlignment="1">
      <alignment horizontal="center" vertical="center"/>
    </xf>
    <xf numFmtId="0" fontId="31"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0" fillId="0" borderId="0" xfId="0" applyFont="1" applyAlignment="1">
      <alignment horizontal="center" vertical="center"/>
    </xf>
    <xf numFmtId="0" fontId="63" fillId="0" borderId="0" xfId="0" applyFont="1" applyAlignment="1">
      <alignment horizontal="center" vertical="center"/>
    </xf>
    <xf numFmtId="4" fontId="64" fillId="3" borderId="0" xfId="0" applyNumberFormat="1" applyFont="1" applyFill="1" applyAlignment="1">
      <alignment vertical="center" wrapText="1"/>
    </xf>
    <xf numFmtId="0" fontId="64"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65"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65"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66" fillId="0" borderId="0" xfId="0" applyNumberFormat="1" applyFont="1" applyAlignment="1">
      <alignment horizontal="center" vertical="center" wrapText="1"/>
    </xf>
    <xf numFmtId="4" fontId="67"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58"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68"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3"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4"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75" fillId="0" borderId="3" xfId="0" applyNumberFormat="1" applyFont="1" applyBorder="1" applyAlignment="1">
      <alignment horizontal="left" vertical="distributed"/>
    </xf>
    <xf numFmtId="4" fontId="75" fillId="0" borderId="3" xfId="0" applyNumberFormat="1" applyFont="1" applyBorder="1" applyAlignment="1">
      <alignment horizontal="center"/>
    </xf>
    <xf numFmtId="3" fontId="76" fillId="0" borderId="0" xfId="0" applyNumberFormat="1" applyFont="1" applyAlignment="1">
      <alignment horizontal="center" vertical="center"/>
    </xf>
    <xf numFmtId="3" fontId="29" fillId="0" borderId="1" xfId="0" applyNumberFormat="1" applyFont="1" applyBorder="1" applyAlignment="1">
      <alignment horizontal="left" vertical="distributed"/>
    </xf>
    <xf numFmtId="4" fontId="3" fillId="0" borderId="1" xfId="0" applyNumberFormat="1" applyFont="1" applyBorder="1" applyAlignment="1">
      <alignment horizontal="center"/>
    </xf>
    <xf numFmtId="3" fontId="3" fillId="0" borderId="1" xfId="0" applyNumberFormat="1" applyFont="1" applyBorder="1" applyAlignment="1">
      <alignment horizontal="center"/>
    </xf>
    <xf numFmtId="3" fontId="3" fillId="0" borderId="0" xfId="0" applyNumberFormat="1" applyFont="1"/>
    <xf numFmtId="0" fontId="78" fillId="0" borderId="0" xfId="0" applyFont="1" applyAlignment="1">
      <alignment wrapText="1"/>
    </xf>
    <xf numFmtId="0" fontId="78" fillId="0" borderId="0" xfId="0" applyFont="1"/>
    <xf numFmtId="0" fontId="45" fillId="0" borderId="0" xfId="0" applyFont="1" applyAlignment="1">
      <alignment horizontal="left" wrapText="1"/>
    </xf>
    <xf numFmtId="0" fontId="45" fillId="0" borderId="0" xfId="0" applyFont="1" applyAlignment="1">
      <alignment wrapText="1"/>
    </xf>
    <xf numFmtId="0" fontId="79" fillId="0" borderId="0" xfId="0" applyFont="1" applyAlignment="1">
      <alignment wrapText="1"/>
    </xf>
    <xf numFmtId="0" fontId="79" fillId="0" borderId="24" xfId="0" applyFont="1" applyBorder="1" applyAlignment="1">
      <alignment horizontal="center" vertical="center" wrapText="1"/>
    </xf>
    <xf numFmtId="0" fontId="45" fillId="2" borderId="24" xfId="0" applyFont="1" applyFill="1" applyBorder="1" applyAlignment="1" applyProtection="1">
      <alignment wrapText="1"/>
      <protection locked="0"/>
    </xf>
    <xf numFmtId="4" fontId="45" fillId="2" borderId="24" xfId="0" applyNumberFormat="1" applyFont="1" applyFill="1" applyBorder="1" applyAlignment="1" applyProtection="1">
      <alignment wrapText="1"/>
      <protection locked="0"/>
    </xf>
    <xf numFmtId="9" fontId="45" fillId="0" borderId="24" xfId="1" applyFont="1" applyBorder="1" applyAlignment="1" applyProtection="1">
      <alignment wrapText="1"/>
    </xf>
    <xf numFmtId="0" fontId="45" fillId="0" borderId="24" xfId="0" applyFont="1" applyBorder="1" applyAlignment="1">
      <alignment wrapText="1"/>
    </xf>
    <xf numFmtId="0" fontId="79" fillId="0" borderId="24" xfId="0" applyFont="1" applyBorder="1" applyAlignment="1">
      <alignment wrapText="1"/>
    </xf>
    <xf numFmtId="4" fontId="79" fillId="0" borderId="24" xfId="0" applyNumberFormat="1" applyFont="1" applyBorder="1"/>
    <xf numFmtId="9" fontId="79" fillId="0" borderId="24" xfId="1" applyFont="1" applyBorder="1" applyProtection="1"/>
    <xf numFmtId="2" fontId="79" fillId="0" borderId="24" xfId="0" applyNumberFormat="1" applyFont="1" applyBorder="1"/>
    <xf numFmtId="0" fontId="79" fillId="0" borderId="24" xfId="0" applyFont="1" applyBorder="1"/>
    <xf numFmtId="0" fontId="45" fillId="0" borderId="0" xfId="0" applyFont="1"/>
    <xf numFmtId="0" fontId="80" fillId="6" borderId="0" xfId="0" applyFont="1" applyFill="1" applyAlignment="1">
      <alignment horizontal="center"/>
    </xf>
    <xf numFmtId="0" fontId="81" fillId="0" borderId="24" xfId="0" applyFont="1" applyBorder="1" applyAlignment="1">
      <alignment horizontal="center"/>
    </xf>
    <xf numFmtId="0" fontId="45" fillId="0" borderId="24" xfId="0" applyFont="1" applyBorder="1"/>
    <xf numFmtId="3" fontId="45" fillId="0" borderId="24" xfId="0" applyNumberFormat="1" applyFont="1" applyBorder="1"/>
    <xf numFmtId="166" fontId="78" fillId="0" borderId="24" xfId="0" applyNumberFormat="1" applyFont="1" applyBorder="1"/>
    <xf numFmtId="0" fontId="78" fillId="0" borderId="27" xfId="0" applyFont="1" applyBorder="1"/>
    <xf numFmtId="0" fontId="78" fillId="0" borderId="28" xfId="0" applyFont="1" applyBorder="1"/>
    <xf numFmtId="3" fontId="79" fillId="0" borderId="24" xfId="0" applyNumberFormat="1" applyFont="1" applyBorder="1"/>
    <xf numFmtId="0" fontId="78" fillId="0" borderId="29" xfId="0" applyFont="1" applyBorder="1"/>
    <xf numFmtId="164" fontId="0" fillId="0" borderId="0" xfId="0" applyNumberFormat="1"/>
    <xf numFmtId="0" fontId="72" fillId="0" borderId="0" xfId="0" applyFont="1"/>
    <xf numFmtId="0" fontId="72" fillId="0" borderId="0" xfId="0" applyFont="1" applyAlignment="1">
      <alignment horizontal="center"/>
    </xf>
    <xf numFmtId="0" fontId="82" fillId="0" borderId="0" xfId="0" applyFont="1"/>
    <xf numFmtId="0" fontId="19" fillId="0" borderId="0" xfId="0" applyFont="1" applyAlignment="1">
      <alignment horizontal="left" vertical="center"/>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1" fillId="0" borderId="4" xfId="0" applyFont="1" applyBorder="1" applyAlignment="1">
      <alignment horizontal="center"/>
    </xf>
    <xf numFmtId="0" fontId="51" fillId="0" borderId="1" xfId="0" applyFont="1" applyBorder="1" applyAlignment="1">
      <alignment horizontal="center"/>
    </xf>
    <xf numFmtId="0" fontId="50"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58"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58"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3" fillId="0" borderId="1" xfId="0" applyNumberFormat="1" applyFont="1" applyBorder="1" applyAlignment="1">
      <alignment horizontal="center" vertical="center" wrapText="1"/>
    </xf>
    <xf numFmtId="0" fontId="61"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29" fillId="5" borderId="0" xfId="0" applyFont="1" applyFill="1" applyAlignment="1">
      <alignment horizontal="left"/>
    </xf>
    <xf numFmtId="49" fontId="83" fillId="5" borderId="0" xfId="0" applyNumberFormat="1" applyFont="1" applyFill="1" applyAlignment="1">
      <alignment horizontal="center" vertical="center" wrapText="1"/>
    </xf>
    <xf numFmtId="0" fontId="29" fillId="5" borderId="0" xfId="0" applyFont="1" applyFill="1" applyAlignment="1">
      <alignment horizontal="center"/>
    </xf>
    <xf numFmtId="0" fontId="84" fillId="0" borderId="0" xfId="0" applyFont="1"/>
    <xf numFmtId="0" fontId="86" fillId="0" borderId="0" xfId="0" applyFont="1" applyAlignment="1">
      <alignment horizontal="left" vertical="center"/>
    </xf>
    <xf numFmtId="0" fontId="86" fillId="0" borderId="0" xfId="3" applyFont="1" applyAlignment="1">
      <alignment vertical="distributed"/>
    </xf>
    <xf numFmtId="0" fontId="7" fillId="0" borderId="0" xfId="0" applyFont="1" applyAlignment="1">
      <alignment vertical="center" wrapText="1"/>
    </xf>
    <xf numFmtId="0" fontId="6" fillId="0" borderId="7" xfId="0" applyFont="1" applyBorder="1" applyAlignment="1">
      <alignment horizontal="left" vertical="distributed"/>
    </xf>
    <xf numFmtId="4" fontId="20" fillId="3" borderId="4" xfId="3" applyNumberFormat="1" applyFont="1" applyFill="1" applyBorder="1" applyAlignment="1" applyProtection="1">
      <alignment horizontal="center" vertical="distributed"/>
      <protection locked="0"/>
    </xf>
    <xf numFmtId="4" fontId="53" fillId="3" borderId="4" xfId="0" applyNumberFormat="1" applyFont="1" applyFill="1" applyBorder="1" applyAlignment="1">
      <alignment horizontal="center"/>
    </xf>
    <xf numFmtId="4" fontId="18" fillId="2" borderId="4" xfId="3" applyNumberFormat="1" applyFont="1" applyFill="1" applyBorder="1" applyAlignment="1">
      <alignment horizontal="center" vertical="distributed"/>
    </xf>
    <xf numFmtId="4" fontId="31" fillId="2" borderId="4" xfId="0" applyNumberFormat="1" applyFont="1" applyFill="1" applyBorder="1" applyAlignment="1">
      <alignment horizontal="center"/>
    </xf>
    <xf numFmtId="3" fontId="17" fillId="3" borderId="4" xfId="0" applyNumberFormat="1" applyFont="1" applyFill="1" applyBorder="1" applyAlignment="1">
      <alignment horizontal="left" vertical="distributed"/>
    </xf>
    <xf numFmtId="4" fontId="17" fillId="3" borderId="4" xfId="0" applyNumberFormat="1" applyFont="1" applyFill="1" applyBorder="1" applyAlignment="1">
      <alignment horizontal="center"/>
    </xf>
    <xf numFmtId="3" fontId="17" fillId="3" borderId="0" xfId="0" applyNumberFormat="1" applyFont="1" applyFill="1" applyAlignment="1">
      <alignment horizontal="center" vertical="center"/>
    </xf>
    <xf numFmtId="3" fontId="41" fillId="3" borderId="0" xfId="0" applyNumberFormat="1" applyFont="1" applyFill="1" applyAlignment="1">
      <alignment horizontal="center" vertical="center"/>
    </xf>
    <xf numFmtId="3" fontId="87" fillId="0" borderId="4" xfId="0" applyNumberFormat="1" applyFont="1" applyBorder="1" applyAlignment="1">
      <alignment horizontal="left" vertical="distributed"/>
    </xf>
    <xf numFmtId="0" fontId="84" fillId="0" borderId="0" xfId="0" applyFont="1" applyAlignment="1">
      <alignment horizontal="left"/>
    </xf>
    <xf numFmtId="4" fontId="16" fillId="0" borderId="4" xfId="3" applyNumberFormat="1" applyFont="1" applyBorder="1" applyAlignment="1">
      <alignment horizontal="center" vertical="distributed"/>
    </xf>
    <xf numFmtId="4" fontId="20" fillId="0" borderId="4" xfId="3" applyNumberFormat="1" applyFont="1" applyBorder="1" applyAlignment="1" applyProtection="1">
      <alignment horizontal="center" vertical="distributed"/>
      <protection locked="0"/>
    </xf>
    <xf numFmtId="0" fontId="18" fillId="10" borderId="4" xfId="3" applyFont="1" applyFill="1" applyBorder="1" applyAlignment="1">
      <alignment horizontal="left" vertical="distributed"/>
    </xf>
    <xf numFmtId="0" fontId="16" fillId="10" borderId="4" xfId="3" applyFont="1" applyFill="1" applyBorder="1" applyAlignment="1">
      <alignment horizontal="left" vertical="distributed"/>
    </xf>
    <xf numFmtId="0" fontId="16" fillId="10" borderId="4" xfId="3" applyFont="1" applyFill="1" applyBorder="1" applyAlignment="1">
      <alignment horizontal="center" vertical="center"/>
    </xf>
    <xf numFmtId="0" fontId="18" fillId="10" borderId="4" xfId="3" applyFont="1" applyFill="1" applyBorder="1" applyAlignment="1">
      <alignment vertical="distributed" wrapText="1"/>
    </xf>
    <xf numFmtId="0" fontId="18" fillId="0" borderId="4" xfId="3" applyFont="1" applyBorder="1" applyAlignment="1">
      <alignment wrapText="1"/>
    </xf>
    <xf numFmtId="0" fontId="20" fillId="11" borderId="4" xfId="3" applyFont="1" applyFill="1" applyBorder="1" applyAlignment="1">
      <alignment vertical="distributed" wrapText="1"/>
    </xf>
    <xf numFmtId="4" fontId="20" fillId="11" borderId="4" xfId="3" applyNumberFormat="1" applyFont="1" applyFill="1" applyBorder="1" applyAlignment="1" applyProtection="1">
      <alignment horizontal="center" vertical="distributed"/>
      <protection locked="0"/>
    </xf>
    <xf numFmtId="4" fontId="17" fillId="11" borderId="4" xfId="3" applyNumberFormat="1" applyFont="1" applyFill="1" applyBorder="1" applyAlignment="1">
      <alignment horizontal="center" vertical="distributed"/>
    </xf>
    <xf numFmtId="0" fontId="16" fillId="11" borderId="4" xfId="3" applyFont="1" applyFill="1" applyBorder="1" applyAlignment="1">
      <alignment horizontal="center" vertical="center"/>
    </xf>
    <xf numFmtId="0" fontId="18" fillId="11" borderId="4" xfId="3" applyFont="1" applyFill="1" applyBorder="1" applyAlignment="1">
      <alignment vertical="distributed" wrapText="1"/>
    </xf>
    <xf numFmtId="4" fontId="18" fillId="10" borderId="4" xfId="3" applyNumberFormat="1" applyFont="1" applyFill="1" applyBorder="1" applyAlignment="1" applyProtection="1">
      <alignment horizontal="center" vertical="distributed"/>
      <protection locked="0"/>
    </xf>
    <xf numFmtId="4" fontId="19" fillId="10" borderId="4" xfId="3" applyNumberFormat="1" applyFont="1" applyFill="1" applyBorder="1" applyAlignment="1">
      <alignment horizontal="center" vertical="distributed"/>
    </xf>
    <xf numFmtId="4" fontId="18" fillId="11" borderId="4" xfId="3" applyNumberFormat="1" applyFont="1" applyFill="1" applyBorder="1" applyAlignment="1" applyProtection="1">
      <alignment horizontal="center" vertical="distributed"/>
      <protection locked="0"/>
    </xf>
    <xf numFmtId="4" fontId="19" fillId="11" borderId="4" xfId="3" applyNumberFormat="1" applyFont="1" applyFill="1" applyBorder="1" applyAlignment="1">
      <alignment horizontal="center" vertical="distributed"/>
    </xf>
    <xf numFmtId="0" fontId="20" fillId="0" borderId="0" xfId="3" applyFont="1" applyAlignment="1">
      <alignment horizontal="left" vertical="distributed"/>
    </xf>
    <xf numFmtId="4" fontId="18" fillId="0" borderId="0" xfId="3" applyNumberFormat="1" applyFont="1" applyAlignment="1">
      <alignment horizontal="center" vertical="distributed"/>
    </xf>
    <xf numFmtId="10" fontId="18" fillId="0" borderId="0" xfId="3" applyNumberFormat="1" applyFont="1" applyAlignment="1">
      <alignment horizontal="center" vertical="distributed"/>
    </xf>
    <xf numFmtId="10" fontId="18" fillId="0" borderId="4" xfId="3" applyNumberFormat="1" applyFont="1" applyBorder="1" applyAlignment="1">
      <alignment horizontal="center" vertical="center"/>
    </xf>
    <xf numFmtId="3" fontId="87" fillId="0" borderId="4" xfId="0" applyNumberFormat="1" applyFont="1" applyBorder="1" applyAlignment="1">
      <alignment horizontal="right"/>
    </xf>
    <xf numFmtId="4" fontId="20" fillId="0" borderId="4" xfId="0" applyNumberFormat="1" applyFont="1" applyBorder="1" applyAlignment="1">
      <alignment horizontal="center" vertical="center"/>
    </xf>
    <xf numFmtId="4" fontId="35" fillId="0" borderId="4" xfId="0" applyNumberFormat="1" applyFont="1" applyBorder="1" applyAlignment="1">
      <alignment horizontal="center" vertical="center"/>
    </xf>
    <xf numFmtId="4" fontId="26" fillId="0" borderId="4" xfId="3" applyNumberFormat="1" applyFont="1" applyBorder="1" applyAlignment="1">
      <alignment horizontal="center" vertical="distributed"/>
    </xf>
    <xf numFmtId="0" fontId="91" fillId="0" borderId="0" xfId="0" applyFont="1" applyAlignment="1">
      <alignment horizontal="left"/>
    </xf>
    <xf numFmtId="0" fontId="20" fillId="0" borderId="0" xfId="0" applyFont="1"/>
    <xf numFmtId="0" fontId="92" fillId="0" borderId="0" xfId="0" applyFont="1" applyAlignment="1">
      <alignment horizontal="left"/>
    </xf>
    <xf numFmtId="0" fontId="87" fillId="0" borderId="0" xfId="0" applyFont="1"/>
    <xf numFmtId="0" fontId="93" fillId="0" borderId="32" xfId="0" applyFont="1" applyBorder="1" applyAlignment="1">
      <alignment horizontal="center" vertical="center" wrapText="1"/>
    </xf>
    <xf numFmtId="0" fontId="18" fillId="0" borderId="33" xfId="0" applyFont="1" applyBorder="1" applyAlignment="1">
      <alignment horizontal="center" vertical="center"/>
    </xf>
    <xf numFmtId="0" fontId="18" fillId="0" borderId="34" xfId="0" applyFont="1" applyBorder="1" applyAlignment="1">
      <alignment horizontal="center" vertical="center" wrapText="1"/>
    </xf>
    <xf numFmtId="0" fontId="18" fillId="0" borderId="34" xfId="0" applyFont="1" applyBorder="1" applyAlignment="1">
      <alignment vertical="center"/>
    </xf>
    <xf numFmtId="0" fontId="18" fillId="0" borderId="35" xfId="0" applyFont="1" applyBorder="1" applyAlignment="1">
      <alignment horizontal="center" vertical="center" wrapText="1"/>
    </xf>
    <xf numFmtId="0" fontId="20" fillId="0" borderId="36" xfId="0" quotePrefix="1" applyFont="1" applyBorder="1" applyAlignment="1">
      <alignment horizontal="center" vertical="center"/>
    </xf>
    <xf numFmtId="0" fontId="20" fillId="0" borderId="38" xfId="0" quotePrefix="1" applyFont="1" applyBorder="1" applyAlignment="1">
      <alignment horizontal="center" vertical="center"/>
    </xf>
    <xf numFmtId="0" fontId="87" fillId="0" borderId="38" xfId="0" quotePrefix="1" applyFont="1" applyBorder="1" applyAlignment="1">
      <alignment horizontal="center" vertical="center"/>
    </xf>
    <xf numFmtId="0" fontId="20" fillId="0" borderId="33" xfId="0" applyFont="1" applyBorder="1" applyAlignment="1">
      <alignment horizontal="center" vertical="center"/>
    </xf>
    <xf numFmtId="0" fontId="20" fillId="0" borderId="34" xfId="0" applyFont="1" applyBorder="1" applyAlignment="1">
      <alignment horizontal="center" vertical="center"/>
    </xf>
    <xf numFmtId="0" fontId="20" fillId="0" borderId="4" xfId="0" quotePrefix="1" applyFont="1" applyBorder="1" applyAlignment="1">
      <alignment vertical="center"/>
    </xf>
    <xf numFmtId="0" fontId="20" fillId="0" borderId="4" xfId="0" applyFont="1" applyBorder="1"/>
    <xf numFmtId="4" fontId="87" fillId="2" borderId="4" xfId="6" applyNumberFormat="1" applyFont="1" applyFill="1" applyBorder="1"/>
    <xf numFmtId="4" fontId="20" fillId="0" borderId="4" xfId="0" applyNumberFormat="1" applyFont="1" applyBorder="1"/>
    <xf numFmtId="0" fontId="20" fillId="0" borderId="4" xfId="0" applyFont="1" applyBorder="1" applyAlignment="1">
      <alignment wrapText="1"/>
    </xf>
    <xf numFmtId="4" fontId="93" fillId="0" borderId="4" xfId="0" applyNumberFormat="1" applyFont="1" applyBorder="1"/>
    <xf numFmtId="4" fontId="18" fillId="0" borderId="4" xfId="0" applyNumberFormat="1" applyFont="1" applyBorder="1"/>
    <xf numFmtId="0" fontId="20" fillId="0" borderId="4" xfId="0" quotePrefix="1" applyFont="1" applyBorder="1" applyAlignment="1">
      <alignment horizontal="right" vertical="center"/>
    </xf>
    <xf numFmtId="4" fontId="87" fillId="2" borderId="4" xfId="5" applyNumberFormat="1" applyFont="1" applyFill="1" applyBorder="1"/>
    <xf numFmtId="4" fontId="87" fillId="0" borderId="4" xfId="6" applyNumberFormat="1" applyFont="1" applyFill="1" applyBorder="1"/>
    <xf numFmtId="4" fontId="20" fillId="0" borderId="4" xfId="0" applyNumberFormat="1" applyFont="1" applyBorder="1" applyAlignment="1">
      <alignment horizontal="right"/>
    </xf>
    <xf numFmtId="4" fontId="18" fillId="0" borderId="4" xfId="0" applyNumberFormat="1" applyFont="1" applyBorder="1" applyAlignment="1">
      <alignment horizontal="right"/>
    </xf>
    <xf numFmtId="0" fontId="94" fillId="0" borderId="0" xfId="0" applyFont="1" applyAlignment="1">
      <alignment horizontal="left"/>
    </xf>
    <xf numFmtId="0" fontId="95" fillId="0" borderId="0" xfId="0" applyFont="1"/>
    <xf numFmtId="0" fontId="93" fillId="0" borderId="42" xfId="0" applyFont="1" applyBorder="1" applyAlignment="1">
      <alignment horizontal="center" vertical="center" wrapText="1"/>
    </xf>
    <xf numFmtId="0" fontId="18" fillId="0" borderId="42" xfId="0" applyFont="1" applyBorder="1" applyAlignment="1">
      <alignment horizontal="center" vertical="center"/>
    </xf>
    <xf numFmtId="0" fontId="18" fillId="0" borderId="43" xfId="0" applyFont="1" applyBorder="1" applyAlignment="1">
      <alignment horizontal="center" vertical="center" wrapText="1"/>
    </xf>
    <xf numFmtId="0" fontId="90" fillId="0" borderId="42" xfId="0" applyFont="1" applyBorder="1" applyAlignment="1">
      <alignment horizontal="center" wrapText="1"/>
    </xf>
    <xf numFmtId="0" fontId="90" fillId="0" borderId="44" xfId="0" applyFont="1" applyBorder="1" applyAlignment="1">
      <alignment horizontal="center" vertical="center" wrapText="1"/>
    </xf>
    <xf numFmtId="0" fontId="93" fillId="0" borderId="45" xfId="0" applyFont="1" applyBorder="1" applyAlignment="1">
      <alignment horizontal="center" vertical="center" wrapText="1"/>
    </xf>
    <xf numFmtId="0" fontId="18" fillId="0" borderId="45" xfId="0" applyFont="1" applyBorder="1" applyAlignment="1">
      <alignment horizontal="center" vertical="center"/>
    </xf>
    <xf numFmtId="0" fontId="18" fillId="0" borderId="46" xfId="0" applyFont="1" applyBorder="1" applyAlignment="1">
      <alignment horizontal="center" vertical="center" wrapText="1"/>
    </xf>
    <xf numFmtId="0" fontId="20" fillId="0" borderId="35" xfId="0" applyFont="1" applyBorder="1" applyAlignment="1">
      <alignment horizontal="center" vertical="center"/>
    </xf>
    <xf numFmtId="4" fontId="0" fillId="4" borderId="4" xfId="0" applyNumberFormat="1" applyFill="1" applyBorder="1"/>
    <xf numFmtId="4" fontId="93" fillId="4" borderId="4" xfId="0" applyNumberFormat="1" applyFont="1" applyFill="1" applyBorder="1"/>
    <xf numFmtId="4" fontId="0" fillId="2" borderId="4" xfId="0" applyNumberFormat="1" applyFill="1" applyBorder="1"/>
    <xf numFmtId="4" fontId="0" fillId="0" borderId="4" xfId="0" applyNumberFormat="1" applyBorder="1" applyAlignment="1">
      <alignment horizontal="right"/>
    </xf>
    <xf numFmtId="4" fontId="0" fillId="0" borderId="4" xfId="0" applyNumberFormat="1" applyBorder="1"/>
    <xf numFmtId="0" fontId="90" fillId="0" borderId="0" xfId="0" applyFont="1" applyAlignment="1">
      <alignment wrapText="1"/>
    </xf>
    <xf numFmtId="0" fontId="18" fillId="0" borderId="33" xfId="0" applyFont="1" applyBorder="1" applyAlignment="1">
      <alignment horizontal="center" wrapText="1"/>
    </xf>
    <xf numFmtId="0" fontId="18" fillId="0" borderId="4" xfId="3" applyFont="1" applyBorder="1"/>
    <xf numFmtId="0" fontId="18" fillId="0" borderId="4" xfId="0" applyFont="1" applyBorder="1" applyAlignment="1">
      <alignment vertical="center"/>
    </xf>
    <xf numFmtId="3" fontId="23" fillId="0" borderId="0" xfId="0" applyNumberFormat="1" applyFont="1" applyAlignment="1">
      <alignment horizontal="left" vertical="distributed"/>
    </xf>
    <xf numFmtId="0" fontId="18" fillId="0" borderId="4" xfId="3" applyFont="1" applyBorder="1" applyAlignment="1">
      <alignment horizontal="center" vertical="center" wrapText="1"/>
    </xf>
    <xf numFmtId="0" fontId="18" fillId="0" borderId="11" xfId="3" applyFont="1" applyBorder="1" applyAlignment="1">
      <alignment vertical="distributed"/>
    </xf>
    <xf numFmtId="0" fontId="18" fillId="0" borderId="1" xfId="3" applyFont="1" applyBorder="1" applyAlignment="1">
      <alignment vertical="distributed"/>
    </xf>
    <xf numFmtId="0" fontId="18" fillId="0" borderId="12" xfId="3" applyFont="1" applyBorder="1" applyAlignment="1">
      <alignment vertical="distributed"/>
    </xf>
    <xf numFmtId="0" fontId="18" fillId="0" borderId="4" xfId="3" applyFont="1" applyBorder="1" applyAlignment="1">
      <alignment vertical="distributed" wrapText="1"/>
    </xf>
    <xf numFmtId="4" fontId="19" fillId="0" borderId="23" xfId="3" applyNumberFormat="1" applyFont="1" applyBorder="1" applyAlignment="1">
      <alignment horizontal="center" vertical="distributed"/>
    </xf>
    <xf numFmtId="4" fontId="18" fillId="0" borderId="3" xfId="3" applyNumberFormat="1" applyFont="1" applyBorder="1" applyAlignment="1">
      <alignment horizontal="center" vertical="distributed"/>
    </xf>
    <xf numFmtId="4" fontId="18" fillId="0" borderId="9" xfId="3" applyNumberFormat="1" applyFont="1" applyBorder="1" applyAlignment="1">
      <alignment horizontal="center" vertical="distributed"/>
    </xf>
    <xf numFmtId="0" fontId="18" fillId="0" borderId="4" xfId="3" applyFont="1" applyBorder="1" applyAlignment="1">
      <alignment horizontal="center" vertical="center"/>
    </xf>
    <xf numFmtId="49" fontId="18" fillId="0" borderId="4" xfId="3" applyNumberFormat="1" applyFont="1" applyBorder="1" applyAlignment="1">
      <alignment horizontal="right" vertical="distributed"/>
    </xf>
    <xf numFmtId="0" fontId="20" fillId="0" borderId="0" xfId="3" applyFont="1" applyAlignment="1">
      <alignment vertical="distributed"/>
    </xf>
    <xf numFmtId="4" fontId="20" fillId="0" borderId="0" xfId="3" applyNumberFormat="1" applyFont="1" applyAlignment="1">
      <alignment horizontal="center" vertical="distributed"/>
    </xf>
    <xf numFmtId="49" fontId="28" fillId="0" borderId="5" xfId="3" applyNumberFormat="1" applyFont="1" applyBorder="1" applyAlignment="1">
      <alignment horizontal="right" vertical="distributed"/>
    </xf>
    <xf numFmtId="49" fontId="20" fillId="0" borderId="0" xfId="3" applyNumberFormat="1" applyFont="1" applyAlignment="1">
      <alignment horizontal="right" vertical="distributed"/>
    </xf>
    <xf numFmtId="0" fontId="20" fillId="0" borderId="0" xfId="3" applyFont="1" applyAlignment="1">
      <alignment vertical="distributed" wrapText="1"/>
    </xf>
    <xf numFmtId="4" fontId="20" fillId="0" borderId="0" xfId="3" applyNumberFormat="1" applyFont="1" applyAlignment="1" applyProtection="1">
      <alignment horizontal="center" vertical="distributed"/>
      <protection locked="0"/>
    </xf>
    <xf numFmtId="0" fontId="20" fillId="0" borderId="0" xfId="3" applyFont="1"/>
    <xf numFmtId="0" fontId="20" fillId="0" borderId="4" xfId="3" applyFont="1" applyBorder="1"/>
    <xf numFmtId="0" fontId="22" fillId="0" borderId="4" xfId="3" applyFont="1" applyBorder="1" applyAlignment="1">
      <alignment horizontal="center"/>
    </xf>
    <xf numFmtId="0" fontId="20" fillId="0" borderId="4" xfId="3" applyFont="1" applyBorder="1" applyAlignment="1">
      <alignment horizontal="center" vertical="center"/>
    </xf>
    <xf numFmtId="10" fontId="20" fillId="0" borderId="4" xfId="3" applyNumberFormat="1" applyFont="1" applyBorder="1" applyAlignment="1">
      <alignment horizontal="center" vertical="center"/>
    </xf>
    <xf numFmtId="0" fontId="96" fillId="0" borderId="0" xfId="3" applyFont="1"/>
    <xf numFmtId="10" fontId="45" fillId="0" borderId="0" xfId="3" applyNumberFormat="1" applyFont="1" applyAlignment="1">
      <alignment horizontal="center" vertical="center"/>
    </xf>
    <xf numFmtId="10" fontId="20" fillId="0" borderId="0" xfId="3" applyNumberFormat="1" applyFont="1" applyAlignment="1">
      <alignment horizontal="center" vertical="center"/>
    </xf>
    <xf numFmtId="4" fontId="16" fillId="2" borderId="4" xfId="3" applyNumberFormat="1" applyFont="1" applyFill="1" applyBorder="1" applyAlignment="1">
      <alignment horizontal="center" vertical="distributed"/>
    </xf>
    <xf numFmtId="10" fontId="35" fillId="0" borderId="0" xfId="0" applyNumberFormat="1" applyFont="1" applyAlignment="1">
      <alignment horizontal="center" vertical="center"/>
    </xf>
    <xf numFmtId="4" fontId="18" fillId="2" borderId="4" xfId="0" applyNumberFormat="1" applyFont="1" applyFill="1" applyBorder="1" applyAlignment="1">
      <alignment horizontal="right"/>
    </xf>
    <xf numFmtId="4" fontId="93" fillId="2" borderId="4" xfId="0" applyNumberFormat="1" applyFont="1" applyFill="1" applyBorder="1"/>
    <xf numFmtId="3" fontId="31" fillId="3" borderId="4" xfId="0" applyNumberFormat="1" applyFont="1" applyFill="1" applyBorder="1" applyAlignment="1">
      <alignment horizontal="right"/>
    </xf>
    <xf numFmtId="49" fontId="20" fillId="3" borderId="4" xfId="3" applyNumberFormat="1" applyFont="1" applyFill="1" applyBorder="1" applyAlignment="1">
      <alignment horizontal="right" vertical="distributed"/>
    </xf>
    <xf numFmtId="0" fontId="18" fillId="0" borderId="4" xfId="0" applyFont="1" applyBorder="1" applyAlignment="1">
      <alignment vertical="center" wrapText="1"/>
    </xf>
    <xf numFmtId="0" fontId="20" fillId="3" borderId="4" xfId="3" applyFont="1" applyFill="1" applyBorder="1" applyAlignment="1">
      <alignment horizontal="right" vertical="distributed"/>
    </xf>
    <xf numFmtId="0" fontId="18" fillId="3" borderId="4" xfId="0" applyFont="1" applyFill="1" applyBorder="1" applyAlignment="1">
      <alignment vertical="center" wrapText="1"/>
    </xf>
    <xf numFmtId="4" fontId="20" fillId="3" borderId="4" xfId="0" applyNumberFormat="1" applyFont="1" applyFill="1" applyBorder="1" applyAlignment="1">
      <alignment horizontal="center" vertical="center"/>
    </xf>
    <xf numFmtId="4" fontId="42" fillId="3" borderId="0" xfId="0" applyNumberFormat="1" applyFont="1" applyFill="1" applyAlignment="1">
      <alignment horizontal="center" vertical="center"/>
    </xf>
    <xf numFmtId="165" fontId="17" fillId="3" borderId="0" xfId="0" applyNumberFormat="1" applyFont="1" applyFill="1" applyAlignment="1">
      <alignment horizontal="center" vertical="center"/>
    </xf>
    <xf numFmtId="3" fontId="43" fillId="3" borderId="0" xfId="0" applyNumberFormat="1" applyFont="1" applyFill="1" applyAlignment="1">
      <alignment horizontal="center" vertical="center"/>
    </xf>
    <xf numFmtId="0" fontId="0" fillId="0" borderId="4" xfId="0" applyBorder="1" applyAlignment="1">
      <alignment horizontal="right"/>
    </xf>
    <xf numFmtId="0" fontId="41" fillId="0" borderId="4" xfId="0" applyFont="1" applyBorder="1" applyAlignment="1">
      <alignment horizontal="right" vertical="center"/>
    </xf>
    <xf numFmtId="4" fontId="35" fillId="3" borderId="4" xfId="0" applyNumberFormat="1" applyFont="1" applyFill="1" applyBorder="1" applyAlignment="1">
      <alignment horizontal="center"/>
    </xf>
    <xf numFmtId="4" fontId="31" fillId="2" borderId="4" xfId="0" applyNumberFormat="1" applyFont="1" applyFill="1" applyBorder="1" applyAlignment="1">
      <alignment horizontal="center" vertical="center"/>
    </xf>
    <xf numFmtId="4" fontId="20" fillId="2" borderId="4" xfId="3" applyNumberFormat="1" applyFont="1" applyFill="1" applyBorder="1" applyAlignment="1" applyProtection="1">
      <alignment horizontal="center" vertical="center"/>
      <protection locked="0"/>
    </xf>
    <xf numFmtId="0" fontId="20" fillId="0" borderId="4" xfId="0" applyFont="1" applyBorder="1" applyAlignment="1">
      <alignment horizontal="right" vertical="center"/>
    </xf>
    <xf numFmtId="0" fontId="48" fillId="0" borderId="4" xfId="0" applyFont="1" applyBorder="1" applyAlignment="1">
      <alignment horizontal="left" vertical="center"/>
    </xf>
    <xf numFmtId="4" fontId="49" fillId="0" borderId="4" xfId="0" applyNumberFormat="1" applyFont="1" applyBorder="1" applyAlignment="1">
      <alignment horizontal="center"/>
    </xf>
    <xf numFmtId="9" fontId="49" fillId="0" borderId="4" xfId="1" applyFont="1" applyFill="1" applyBorder="1" applyAlignment="1" applyProtection="1">
      <alignment horizontal="center"/>
    </xf>
    <xf numFmtId="0" fontId="45" fillId="0" borderId="7" xfId="0" applyFont="1" applyBorder="1" applyAlignment="1">
      <alignment wrapText="1"/>
    </xf>
    <xf numFmtId="0" fontId="45" fillId="0" borderId="8" xfId="0" applyFont="1" applyBorder="1" applyAlignment="1">
      <alignment wrapText="1"/>
    </xf>
    <xf numFmtId="0" fontId="45" fillId="0" borderId="23" xfId="0" applyFont="1" applyBorder="1" applyAlignment="1">
      <alignment wrapText="1"/>
    </xf>
    <xf numFmtId="0" fontId="45" fillId="0" borderId="3" xfId="0" applyFont="1" applyBorder="1" applyAlignment="1">
      <alignment wrapText="1"/>
    </xf>
    <xf numFmtId="0" fontId="45" fillId="0" borderId="9" xfId="0" applyFont="1" applyBorder="1" applyAlignment="1">
      <alignment wrapText="1"/>
    </xf>
    <xf numFmtId="3" fontId="3" fillId="0" borderId="0" xfId="0" applyNumberFormat="1" applyFont="1" applyAlignment="1">
      <alignment horizontal="left" vertical="distributed"/>
    </xf>
    <xf numFmtId="10" fontId="3" fillId="4" borderId="0" xfId="0" applyNumberFormat="1" applyFont="1" applyFill="1" applyAlignment="1">
      <alignment horizontal="center"/>
    </xf>
    <xf numFmtId="0" fontId="26" fillId="0" borderId="0" xfId="0" applyFont="1" applyAlignment="1">
      <alignment vertical="distributed"/>
    </xf>
    <xf numFmtId="4" fontId="26" fillId="0" borderId="0" xfId="0" applyNumberFormat="1" applyFont="1" applyAlignment="1">
      <alignment horizontal="center" vertical="center"/>
    </xf>
    <xf numFmtId="10" fontId="26" fillId="0" borderId="0" xfId="0" applyNumberFormat="1" applyFont="1"/>
    <xf numFmtId="0" fontId="20" fillId="0" borderId="4" xfId="0" applyFont="1" applyBorder="1" applyAlignment="1">
      <alignment vertical="center" wrapText="1"/>
    </xf>
    <xf numFmtId="0" fontId="91" fillId="0" borderId="0" xfId="0" applyFont="1" applyAlignment="1">
      <alignment horizontal="left"/>
    </xf>
    <xf numFmtId="0" fontId="84" fillId="0" borderId="0" xfId="0" applyFont="1" applyAlignment="1">
      <alignment horizontal="left"/>
    </xf>
    <xf numFmtId="0" fontId="7" fillId="0" borderId="0" xfId="0" applyFont="1" applyAlignment="1">
      <alignment horizontal="left" vertical="distributed"/>
    </xf>
    <xf numFmtId="0" fontId="12" fillId="0" borderId="0" xfId="0" applyFont="1" applyAlignment="1">
      <alignment horizontal="left" vertical="distributed"/>
    </xf>
    <xf numFmtId="0" fontId="3" fillId="0" borderId="0" xfId="0" applyFont="1" applyAlignment="1">
      <alignment horizontal="left" vertical="distributed"/>
    </xf>
    <xf numFmtId="0" fontId="69" fillId="0" borderId="11" xfId="0" applyFont="1" applyBorder="1" applyAlignment="1">
      <alignment horizontal="left" vertical="distributed"/>
    </xf>
    <xf numFmtId="0" fontId="69" fillId="0" borderId="12" xfId="0" applyFont="1" applyBorder="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20" fillId="0" borderId="4" xfId="3" applyFont="1" applyBorder="1" applyAlignment="1">
      <alignment horizontal="center" vertical="center"/>
    </xf>
    <xf numFmtId="0" fontId="18" fillId="0" borderId="4" xfId="3" applyFont="1" applyBorder="1" applyAlignment="1">
      <alignment horizontal="left" vertical="distributed"/>
    </xf>
    <xf numFmtId="0" fontId="16" fillId="0" borderId="4" xfId="3" applyFont="1" applyBorder="1" applyAlignment="1">
      <alignment horizontal="left" vertical="distributed"/>
    </xf>
    <xf numFmtId="0" fontId="20" fillId="0" borderId="4" xfId="3" applyFont="1" applyBorder="1" applyAlignment="1">
      <alignment horizontal="left" vertical="distributed"/>
    </xf>
    <xf numFmtId="0" fontId="84" fillId="0" borderId="0" xfId="3" applyFont="1" applyAlignment="1">
      <alignment horizontal="left"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10" fontId="20" fillId="0" borderId="5" xfId="3" applyNumberFormat="1" applyFont="1" applyBorder="1" applyAlignment="1">
      <alignment horizontal="center" vertical="center"/>
    </xf>
    <xf numFmtId="10" fontId="20" fillId="0" borderId="10" xfId="3" applyNumberFormat="1" applyFont="1" applyBorder="1" applyAlignment="1">
      <alignment horizontal="center" vertical="center"/>
    </xf>
    <xf numFmtId="10" fontId="20" fillId="0" borderId="6" xfId="3" applyNumberFormat="1" applyFont="1" applyBorder="1" applyAlignment="1">
      <alignment horizontal="center" vertical="center"/>
    </xf>
    <xf numFmtId="0" fontId="18" fillId="0" borderId="5"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6" xfId="3" applyFont="1" applyBorder="1" applyAlignment="1">
      <alignment horizontal="center" vertical="center" wrapText="1"/>
    </xf>
    <xf numFmtId="0" fontId="16" fillId="0" borderId="21" xfId="3" applyFont="1" applyBorder="1" applyAlignment="1">
      <alignment horizontal="center" vertical="center"/>
    </xf>
    <xf numFmtId="0" fontId="16" fillId="0" borderId="2" xfId="3" applyFont="1" applyBorder="1" applyAlignment="1">
      <alignment horizontal="center" vertical="center"/>
    </xf>
    <xf numFmtId="0" fontId="16" fillId="0" borderId="22" xfId="3" applyFont="1" applyBorder="1" applyAlignment="1">
      <alignment horizontal="center" vertical="center"/>
    </xf>
    <xf numFmtId="0" fontId="16" fillId="0" borderId="23" xfId="3" applyFont="1" applyBorder="1" applyAlignment="1">
      <alignment horizontal="center" vertical="center"/>
    </xf>
    <xf numFmtId="0" fontId="16" fillId="0" borderId="3" xfId="3" applyFont="1" applyBorder="1" applyAlignment="1">
      <alignment horizontal="center" vertical="center"/>
    </xf>
    <xf numFmtId="0" fontId="16" fillId="0" borderId="9" xfId="3" applyFont="1" applyBorder="1" applyAlignment="1">
      <alignment horizontal="center" vertical="center"/>
    </xf>
    <xf numFmtId="0" fontId="18" fillId="0" borderId="11" xfId="3" applyFont="1" applyBorder="1" applyAlignment="1">
      <alignment horizontal="center" vertical="center"/>
    </xf>
    <xf numFmtId="0" fontId="18" fillId="0" borderId="12" xfId="3" applyFont="1" applyBorder="1" applyAlignment="1">
      <alignment horizontal="center" vertical="center"/>
    </xf>
    <xf numFmtId="0" fontId="18" fillId="0" borderId="4" xfId="0" applyFont="1" applyBorder="1" applyAlignment="1">
      <alignment vertical="center"/>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8" fillId="0" borderId="12" xfId="0" applyFont="1" applyBorder="1" applyAlignment="1">
      <alignment horizontal="left" vertical="center" wrapText="1"/>
    </xf>
    <xf numFmtId="0" fontId="18" fillId="0" borderId="11" xfId="3" applyFont="1" applyBorder="1" applyAlignment="1">
      <alignment horizontal="left" vertical="distributed" wrapText="1"/>
    </xf>
    <xf numFmtId="0" fontId="18" fillId="0" borderId="12" xfId="3" applyFont="1" applyBorder="1" applyAlignment="1">
      <alignment horizontal="left" vertical="distributed" wrapText="1"/>
    </xf>
    <xf numFmtId="0" fontId="18" fillId="0" borderId="11" xfId="3" applyFont="1" applyBorder="1" applyAlignment="1">
      <alignment horizontal="left" vertical="distributed"/>
    </xf>
    <xf numFmtId="0" fontId="18" fillId="0" borderId="12" xfId="3" applyFont="1" applyBorder="1" applyAlignment="1">
      <alignment horizontal="left" vertical="distributed"/>
    </xf>
    <xf numFmtId="0" fontId="91" fillId="0" borderId="0" xfId="0" applyFont="1" applyAlignment="1">
      <alignment horizontal="left"/>
    </xf>
    <xf numFmtId="0" fontId="18" fillId="0" borderId="30"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31" xfId="0" applyFont="1" applyBorder="1" applyAlignment="1">
      <alignment horizontal="center" vertical="center"/>
    </xf>
    <xf numFmtId="0" fontId="18" fillId="0" borderId="37" xfId="0" applyFont="1" applyBorder="1" applyAlignment="1">
      <alignment horizontal="center" vertical="center"/>
    </xf>
    <xf numFmtId="0" fontId="18" fillId="0" borderId="39" xfId="0" applyFont="1" applyBorder="1" applyAlignment="1">
      <alignment horizontal="left" vertical="center"/>
    </xf>
    <xf numFmtId="0" fontId="18" fillId="0" borderId="40" xfId="0" applyFont="1" applyBorder="1" applyAlignment="1">
      <alignment horizontal="left" vertical="center"/>
    </xf>
    <xf numFmtId="0" fontId="85" fillId="0" borderId="0" xfId="0" applyFont="1" applyAlignment="1">
      <alignment horizontal="left"/>
    </xf>
    <xf numFmtId="0" fontId="18" fillId="0" borderId="41" xfId="0" applyFont="1" applyBorder="1" applyAlignment="1">
      <alignment horizontal="center" vertical="center"/>
    </xf>
    <xf numFmtId="0" fontId="18" fillId="0" borderId="38" xfId="0" applyFont="1" applyBorder="1" applyAlignment="1">
      <alignment horizontal="center" vertical="center"/>
    </xf>
    <xf numFmtId="0" fontId="84" fillId="0" borderId="0" xfId="0" applyFont="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5" fillId="0" borderId="4" xfId="0" applyNumberFormat="1" applyFont="1" applyBorder="1" applyAlignment="1">
      <alignment horizontal="center"/>
    </xf>
    <xf numFmtId="4" fontId="31" fillId="0" borderId="4" xfId="0" applyNumberFormat="1" applyFont="1" applyBorder="1" applyAlignment="1">
      <alignment horizontal="center"/>
    </xf>
    <xf numFmtId="3" fontId="35" fillId="0" borderId="4" xfId="0" applyNumberFormat="1" applyFont="1" applyBorder="1" applyAlignment="1">
      <alignment horizontal="left"/>
    </xf>
    <xf numFmtId="0" fontId="18" fillId="0" borderId="4" xfId="0" applyFont="1" applyBorder="1" applyAlignment="1">
      <alignment horizontal="left" vertic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46" fillId="0" borderId="4" xfId="0" applyNumberFormat="1" applyFont="1" applyBorder="1" applyAlignment="1">
      <alignment horizontal="center"/>
    </xf>
    <xf numFmtId="0" fontId="35" fillId="0" borderId="0" xfId="0" applyFont="1" applyAlignment="1">
      <alignment horizontal="left" vertical="justify" wrapText="1"/>
    </xf>
    <xf numFmtId="0" fontId="84" fillId="0" borderId="0" xfId="0" applyFont="1" applyAlignment="1">
      <alignment horizontal="left" vertical="distributed"/>
    </xf>
    <xf numFmtId="0" fontId="85" fillId="0" borderId="0" xfId="0" applyFont="1" applyAlignment="1">
      <alignment horizontal="left" vertical="distributed" wrapText="1"/>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4" fontId="31" fillId="0" borderId="3" xfId="0" applyNumberFormat="1" applyFont="1" applyBorder="1" applyAlignment="1">
      <alignment horizontal="center"/>
    </xf>
    <xf numFmtId="0" fontId="29" fillId="0" borderId="3" xfId="0" applyFont="1" applyBorder="1" applyAlignment="1">
      <alignment horizontal="left" vertical="distributed" wrapText="1"/>
    </xf>
    <xf numFmtId="3" fontId="86" fillId="0" borderId="23" xfId="0" applyNumberFormat="1" applyFont="1" applyBorder="1" applyAlignment="1">
      <alignment horizontal="left" vertical="distributed"/>
    </xf>
    <xf numFmtId="3" fontId="86" fillId="0" borderId="3" xfId="0" applyNumberFormat="1" applyFont="1" applyBorder="1" applyAlignment="1">
      <alignment horizontal="left" vertical="distributed"/>
    </xf>
    <xf numFmtId="0" fontId="37"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58" fillId="0" borderId="1" xfId="0" applyNumberFormat="1" applyFont="1" applyBorder="1" applyAlignment="1">
      <alignment horizontal="center" vertical="center" wrapText="1"/>
    </xf>
    <xf numFmtId="0" fontId="45" fillId="0" borderId="25" xfId="0" applyFont="1" applyBorder="1" applyAlignment="1">
      <alignment horizontal="center"/>
    </xf>
    <xf numFmtId="0" fontId="45" fillId="0" borderId="26" xfId="0" applyFont="1" applyBorder="1" applyAlignment="1">
      <alignment horizontal="center"/>
    </xf>
    <xf numFmtId="0" fontId="79" fillId="7" borderId="24" xfId="0" applyFont="1" applyFill="1" applyBorder="1" applyAlignment="1">
      <alignment horizontal="center"/>
    </xf>
    <xf numFmtId="0" fontId="80" fillId="5" borderId="24" xfId="0" applyFont="1" applyFill="1" applyBorder="1" applyAlignment="1">
      <alignment horizontal="center"/>
    </xf>
    <xf numFmtId="0" fontId="31" fillId="0" borderId="0" xfId="0" applyFont="1" applyAlignment="1">
      <alignment horizontal="left" vertical="center" wrapText="1"/>
    </xf>
    <xf numFmtId="3" fontId="23" fillId="0" borderId="0" xfId="0" applyNumberFormat="1" applyFont="1" applyAlignment="1">
      <alignment horizontal="left" vertical="distributed"/>
    </xf>
    <xf numFmtId="0" fontId="77" fillId="0" borderId="0" xfId="0" applyFont="1" applyAlignment="1">
      <alignment horizontal="left" wrapText="1"/>
    </xf>
    <xf numFmtId="0" fontId="45" fillId="0" borderId="21" xfId="0" applyFont="1" applyBorder="1" applyAlignment="1">
      <alignment horizontal="left" wrapText="1"/>
    </xf>
    <xf numFmtId="0" fontId="45" fillId="0" borderId="2" xfId="0" applyFont="1" applyBorder="1" applyAlignment="1">
      <alignment horizontal="left" wrapText="1"/>
    </xf>
    <xf numFmtId="0" fontId="35" fillId="0" borderId="0" xfId="0" applyFont="1" applyAlignment="1">
      <alignment horizontal="left" vertical="center" wrapText="1"/>
    </xf>
    <xf numFmtId="0" fontId="19" fillId="0" borderId="3" xfId="0" applyFont="1" applyBorder="1" applyAlignment="1">
      <alignment horizontal="center" vertical="center" wrapText="1"/>
    </xf>
    <xf numFmtId="0" fontId="69"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9" fillId="5" borderId="0" xfId="0" applyFont="1" applyFill="1" applyAlignment="1">
      <alignment horizontal="left" vertical="distributed"/>
    </xf>
    <xf numFmtId="0" fontId="0" fillId="5" borderId="0" xfId="0" applyFill="1" applyAlignment="1">
      <alignment horizontal="left" vertical="distributed"/>
    </xf>
    <xf numFmtId="4" fontId="69"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xf numFmtId="0" fontId="97" fillId="0" borderId="0" xfId="0" applyFont="1" applyAlignment="1">
      <alignment horizontal="left" vertical="distributed" wrapText="1"/>
    </xf>
    <xf numFmtId="0" fontId="98" fillId="0" borderId="22" xfId="0" applyFont="1" applyBorder="1" applyAlignment="1">
      <alignment horizontal="left" vertical="distributed" wrapText="1"/>
    </xf>
    <xf numFmtId="0" fontId="98" fillId="0" borderId="8" xfId="0" applyFont="1" applyBorder="1" applyAlignment="1">
      <alignment horizontal="left" vertical="distributed"/>
    </xf>
    <xf numFmtId="0" fontId="98" fillId="0" borderId="9" xfId="0" applyFont="1" applyBorder="1" applyAlignment="1">
      <alignment horizontal="left" vertical="distributed"/>
    </xf>
    <xf numFmtId="0" fontId="98" fillId="0" borderId="21" xfId="0" applyFont="1" applyBorder="1" applyAlignment="1">
      <alignment horizontal="left" vertical="distributed"/>
    </xf>
    <xf numFmtId="0" fontId="99" fillId="0" borderId="0" xfId="2" applyFont="1" applyAlignment="1" applyProtection="1">
      <alignment horizontal="left" vertical="center"/>
    </xf>
    <xf numFmtId="0" fontId="100" fillId="0" borderId="0" xfId="2" applyFont="1" applyAlignment="1" applyProtection="1">
      <alignment horizontal="left" vertical="center"/>
    </xf>
    <xf numFmtId="0" fontId="99" fillId="0" borderId="0" xfId="2" applyFont="1" applyFill="1" applyAlignment="1">
      <alignment vertical="center"/>
    </xf>
    <xf numFmtId="0" fontId="101" fillId="0" borderId="0" xfId="2" applyFont="1" applyAlignment="1" applyProtection="1">
      <alignment vertical="distributed"/>
    </xf>
    <xf numFmtId="0" fontId="102" fillId="0" borderId="1" xfId="2" applyFont="1" applyBorder="1" applyAlignment="1" applyProtection="1">
      <alignment vertical="distributed"/>
    </xf>
    <xf numFmtId="0" fontId="103" fillId="0" borderId="0" xfId="0" applyFont="1" applyAlignment="1">
      <alignment vertical="distributed"/>
    </xf>
    <xf numFmtId="0" fontId="104" fillId="0" borderId="0" xfId="0" applyFont="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3"/>
  <sheetViews>
    <sheetView topLeftCell="A19" workbookViewId="0">
      <selection activeCell="C28" sqref="C28"/>
    </sheetView>
  </sheetViews>
  <sheetFormatPr defaultColWidth="9.140625" defaultRowHeight="15.75" x14ac:dyDescent="0.25"/>
  <cols>
    <col min="1" max="1" width="44.5703125" style="3" customWidth="1"/>
    <col min="2" max="2" width="91.140625" style="3" customWidth="1"/>
  </cols>
  <sheetData>
    <row r="1" spans="1:3" s="1" customFormat="1" ht="127.5" customHeight="1" x14ac:dyDescent="0.2">
      <c r="A1" s="579" t="s">
        <v>478</v>
      </c>
      <c r="B1" s="579"/>
    </row>
    <row r="2" spans="1:3" s="1" customFormat="1" ht="15.75" customHeight="1" x14ac:dyDescent="0.2">
      <c r="A2" s="477" t="s">
        <v>477</v>
      </c>
      <c r="B2" s="477"/>
    </row>
    <row r="3" spans="1:3" ht="15.75" customHeight="1" x14ac:dyDescent="0.25">
      <c r="A3" s="2"/>
      <c r="B3" s="2"/>
    </row>
    <row r="4" spans="1:3" ht="15.75" customHeight="1" x14ac:dyDescent="0.25">
      <c r="A4" s="583" t="s">
        <v>0</v>
      </c>
      <c r="B4" s="580" t="s">
        <v>479</v>
      </c>
    </row>
    <row r="5" spans="1:3" ht="36" customHeight="1" x14ac:dyDescent="0.25">
      <c r="A5" s="334"/>
      <c r="B5" s="581"/>
    </row>
    <row r="6" spans="1:3" ht="35.25" customHeight="1" x14ac:dyDescent="0.25">
      <c r="A6" s="334"/>
      <c r="B6" s="581"/>
    </row>
    <row r="7" spans="1:3" ht="46.15" customHeight="1" x14ac:dyDescent="0.25">
      <c r="A7" s="334"/>
      <c r="B7" s="581"/>
    </row>
    <row r="8" spans="1:3" ht="36.6" customHeight="1" x14ac:dyDescent="0.25">
      <c r="A8" s="334"/>
      <c r="B8" s="581"/>
    </row>
    <row r="9" spans="1:3" ht="38.450000000000003" customHeight="1" x14ac:dyDescent="0.25">
      <c r="A9" s="334"/>
      <c r="B9" s="581"/>
    </row>
    <row r="10" spans="1:3" ht="38.450000000000003" customHeight="1" x14ac:dyDescent="0.25">
      <c r="A10" s="334"/>
      <c r="B10" s="582"/>
    </row>
    <row r="11" spans="1:3" ht="32.25" customHeight="1" x14ac:dyDescent="0.25">
      <c r="A11" s="478"/>
      <c r="B11" s="479"/>
    </row>
    <row r="12" spans="1:3" x14ac:dyDescent="0.25">
      <c r="A12" s="475" t="s">
        <v>1</v>
      </c>
      <c r="B12" s="475"/>
    </row>
    <row r="13" spans="1:3" ht="105" customHeight="1" x14ac:dyDescent="0.25">
      <c r="A13" s="480" t="s">
        <v>282</v>
      </c>
      <c r="B13" s="481"/>
      <c r="C13" s="4"/>
    </row>
    <row r="14" spans="1:3" ht="15.6" customHeight="1" x14ac:dyDescent="0.25">
      <c r="A14" s="333"/>
      <c r="B14" s="333"/>
      <c r="C14" s="4"/>
    </row>
    <row r="15" spans="1:3" ht="15.75" customHeight="1" x14ac:dyDescent="0.25">
      <c r="A15" s="475" t="s">
        <v>2</v>
      </c>
      <c r="B15" s="475"/>
    </row>
    <row r="16" spans="1:3" ht="15.75" customHeight="1" x14ac:dyDescent="0.25">
      <c r="A16" s="475" t="s">
        <v>3</v>
      </c>
      <c r="B16" s="475"/>
    </row>
    <row r="17" spans="1:2" ht="33" customHeight="1" x14ac:dyDescent="0.25">
      <c r="A17" s="475" t="s">
        <v>4</v>
      </c>
      <c r="B17" s="475"/>
    </row>
    <row r="18" spans="1:2" ht="15.75" customHeight="1" x14ac:dyDescent="0.25">
      <c r="A18" s="477" t="s">
        <v>5</v>
      </c>
      <c r="B18" s="477"/>
    </row>
    <row r="19" spans="1:2" ht="15.75" customHeight="1" x14ac:dyDescent="0.25">
      <c r="A19" s="477" t="s">
        <v>6</v>
      </c>
      <c r="B19" s="477"/>
    </row>
    <row r="21" spans="1:2" x14ac:dyDescent="0.25">
      <c r="A21" s="3" t="s">
        <v>7</v>
      </c>
    </row>
    <row r="23" spans="1:2" ht="18.75" x14ac:dyDescent="0.25">
      <c r="A23" s="5" t="s">
        <v>8</v>
      </c>
    </row>
    <row r="24" spans="1:2" ht="31.5" customHeight="1" x14ac:dyDescent="0.25">
      <c r="A24" s="584" t="s">
        <v>9</v>
      </c>
      <c r="B24" s="6" t="s">
        <v>10</v>
      </c>
    </row>
    <row r="25" spans="1:2" ht="31.5" customHeight="1" x14ac:dyDescent="0.25">
      <c r="A25" s="585" t="s">
        <v>426</v>
      </c>
      <c r="B25" s="6" t="s">
        <v>434</v>
      </c>
    </row>
    <row r="26" spans="1:2" ht="48" customHeight="1" x14ac:dyDescent="0.25">
      <c r="A26" s="584" t="s">
        <v>11</v>
      </c>
      <c r="B26" s="7" t="s">
        <v>12</v>
      </c>
    </row>
    <row r="27" spans="1:2" ht="47.25" x14ac:dyDescent="0.25">
      <c r="A27" s="586" t="s">
        <v>13</v>
      </c>
      <c r="B27" s="7" t="s">
        <v>14</v>
      </c>
    </row>
    <row r="28" spans="1:2" x14ac:dyDescent="0.25">
      <c r="A28" s="586" t="s">
        <v>276</v>
      </c>
      <c r="B28" s="6" t="s">
        <v>15</v>
      </c>
    </row>
    <row r="29" spans="1:2" x14ac:dyDescent="0.25">
      <c r="A29" s="586" t="s">
        <v>16</v>
      </c>
      <c r="B29" s="6" t="s">
        <v>17</v>
      </c>
    </row>
    <row r="30" spans="1:2" x14ac:dyDescent="0.25">
      <c r="A30" s="587"/>
    </row>
    <row r="31" spans="1:2" x14ac:dyDescent="0.25">
      <c r="A31" s="587"/>
    </row>
    <row r="32" spans="1:2" ht="18.75" x14ac:dyDescent="0.25">
      <c r="A32" s="589" t="s">
        <v>18</v>
      </c>
    </row>
    <row r="33" spans="1:2" ht="47.25" hidden="1" x14ac:dyDescent="0.25">
      <c r="A33" s="588" t="s">
        <v>19</v>
      </c>
      <c r="B33" s="8" t="s">
        <v>20</v>
      </c>
    </row>
    <row r="34" spans="1:2" ht="47.25" hidden="1" x14ac:dyDescent="0.25">
      <c r="A34" s="588" t="s">
        <v>21</v>
      </c>
      <c r="B34" s="7" t="s">
        <v>22</v>
      </c>
    </row>
    <row r="35" spans="1:2" ht="31.15" customHeight="1" x14ac:dyDescent="0.25">
      <c r="A35" s="586" t="s">
        <v>276</v>
      </c>
      <c r="B35" s="6" t="s">
        <v>23</v>
      </c>
    </row>
    <row r="36" spans="1:2" x14ac:dyDescent="0.25">
      <c r="A36" s="586" t="s">
        <v>16</v>
      </c>
      <c r="B36" s="6" t="s">
        <v>17</v>
      </c>
    </row>
    <row r="37" spans="1:2" x14ac:dyDescent="0.25">
      <c r="A37" s="9"/>
    </row>
    <row r="42" spans="1:2" ht="31.15" customHeight="1" x14ac:dyDescent="0.25">
      <c r="A42" s="476" t="s">
        <v>24</v>
      </c>
      <c r="B42" s="476"/>
    </row>
    <row r="43" spans="1:2" ht="35.450000000000003" customHeight="1" x14ac:dyDescent="0.25">
      <c r="A43" s="476" t="s">
        <v>25</v>
      </c>
      <c r="B43" s="476"/>
    </row>
  </sheetData>
  <mergeCells count="13">
    <mergeCell ref="A17:B17"/>
    <mergeCell ref="A42:B42"/>
    <mergeCell ref="A43:B43"/>
    <mergeCell ref="A1:B1"/>
    <mergeCell ref="A2:B2"/>
    <mergeCell ref="A18:B18"/>
    <mergeCell ref="A19:B19"/>
    <mergeCell ref="A11:B11"/>
    <mergeCell ref="A12:B12"/>
    <mergeCell ref="A13:B13"/>
    <mergeCell ref="A15:B15"/>
    <mergeCell ref="A16:B16"/>
    <mergeCell ref="B4:B10"/>
  </mergeCells>
  <hyperlinks>
    <hyperlink ref="A33" location="'3 Analiza financiara-indicatori'!A1" display="3 Analiza financiara - indicatori" xr:uid="{00000000-0004-0000-0000-000000000000}"/>
    <hyperlink ref="A34" location="'4 Risc beneficiar'!A1" display="4 Risc beneficiar" xr:uid="{00000000-0004-0000-0000-000001000000}"/>
    <hyperlink ref="A24" location="'Buget cerere'!A1" display="Buget cerere" xr:uid="{00000000-0004-0000-0000-000002000000}"/>
    <hyperlink ref="A26" location="Investitie!A1" display=" Investitie" xr:uid="{00000000-0004-0000-0000-000003000000}"/>
    <hyperlink ref="A27" location="'Proiectii financiare_V,Ch act'!A1" display="Proiectii financiare_V,Ch act" xr:uid="{00000000-0004-0000-0000-000004000000}"/>
    <hyperlink ref="A28" location="'Proiectii financiare marginale'!A1" display="Proiectii financiare_marginal" xr:uid="{00000000-0004-0000-0000-000005000000}"/>
    <hyperlink ref="A29" location="'Rentabilitate investitie'!A1" display="Rentabilitate investitie" xr:uid="{00000000-0004-0000-0000-000006000000}"/>
    <hyperlink ref="A35" location="'Proiectii financiare marginale'!A1" display="Proiectii financiare_marginale" xr:uid="{00000000-0004-0000-0000-000007000000}"/>
    <hyperlink ref="A36" location="'Rentabilitate investitie'!A1" display="Rentabilitate investitie" xr:uid="{00000000-0004-0000-0000-000008000000}"/>
    <hyperlink ref="A25"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54"/>
      <c r="C2" s="255"/>
      <c r="D2" s="255"/>
    </row>
    <row r="3" spans="1:18" ht="35.25" customHeight="1" x14ac:dyDescent="0.25">
      <c r="A3" s="203" t="s">
        <v>174</v>
      </c>
      <c r="B3" s="66"/>
      <c r="C3" s="66"/>
      <c r="D3" s="66"/>
      <c r="E3" s="66"/>
      <c r="F3" s="66"/>
      <c r="G3" s="66"/>
      <c r="H3" s="226"/>
      <c r="I3" s="159"/>
      <c r="J3" s="226"/>
      <c r="K3" s="226"/>
      <c r="L3" s="226"/>
      <c r="M3" s="226"/>
      <c r="N3" s="66"/>
      <c r="O3" s="66"/>
      <c r="P3" s="66"/>
      <c r="Q3" s="66"/>
      <c r="R3" s="123"/>
    </row>
    <row r="4" spans="1:18" ht="15.75" x14ac:dyDescent="0.25">
      <c r="A4" s="196"/>
      <c r="B4" s="66"/>
      <c r="C4" s="66"/>
      <c r="D4" s="66"/>
      <c r="E4" s="66"/>
      <c r="F4" s="66"/>
      <c r="G4" s="66"/>
      <c r="H4" s="227"/>
      <c r="I4" s="211"/>
      <c r="J4" s="227"/>
      <c r="K4" s="227"/>
      <c r="L4" s="227"/>
      <c r="M4" s="227"/>
      <c r="N4" s="66"/>
      <c r="O4" s="66"/>
      <c r="P4" s="66"/>
      <c r="Q4" s="66"/>
      <c r="R4" s="123"/>
    </row>
    <row r="5" spans="1:18" ht="15.75" x14ac:dyDescent="0.25">
      <c r="A5" s="475" t="s">
        <v>175</v>
      </c>
      <c r="B5" s="475"/>
      <c r="C5" s="475"/>
      <c r="D5" s="475"/>
      <c r="E5" s="475"/>
      <c r="F5" s="475"/>
      <c r="G5" s="66"/>
      <c r="H5" s="227"/>
      <c r="I5" s="211"/>
      <c r="J5" s="227"/>
      <c r="K5" s="227"/>
      <c r="L5" s="227"/>
      <c r="M5" s="227"/>
      <c r="N5" s="66"/>
      <c r="O5" s="66"/>
      <c r="P5" s="66"/>
      <c r="Q5" s="66"/>
      <c r="R5" s="123"/>
    </row>
    <row r="6" spans="1:18" ht="15.75" x14ac:dyDescent="0.25">
      <c r="A6" s="475" t="s">
        <v>176</v>
      </c>
      <c r="B6" s="475"/>
      <c r="C6" s="475"/>
      <c r="D6" s="475"/>
      <c r="E6" s="475"/>
      <c r="F6" s="475"/>
      <c r="G6" s="66"/>
      <c r="H6" s="226"/>
      <c r="I6" s="159"/>
      <c r="J6" s="226"/>
      <c r="K6" s="226"/>
      <c r="L6" s="226"/>
      <c r="M6" s="226"/>
      <c r="N6" s="66"/>
      <c r="O6" s="66"/>
      <c r="P6" s="66"/>
      <c r="Q6" s="66"/>
      <c r="R6" s="123"/>
    </row>
    <row r="7" spans="1:18" ht="21.75" customHeight="1" x14ac:dyDescent="0.25">
      <c r="A7" s="475" t="s">
        <v>177</v>
      </c>
      <c r="B7" s="566"/>
      <c r="C7" s="566"/>
      <c r="D7" s="566"/>
      <c r="E7" s="566"/>
      <c r="F7" s="228"/>
      <c r="G7" s="66"/>
      <c r="H7" s="226"/>
      <c r="I7" s="159"/>
      <c r="J7" s="226"/>
      <c r="K7" s="226"/>
      <c r="L7" s="226"/>
      <c r="M7" s="226"/>
      <c r="N7" s="66"/>
      <c r="O7" s="66"/>
      <c r="P7" s="66"/>
      <c r="Q7" s="66"/>
      <c r="R7" s="123"/>
    </row>
    <row r="8" spans="1:18" ht="59.25" customHeight="1" x14ac:dyDescent="0.25">
      <c r="A8" s="475" t="s">
        <v>178</v>
      </c>
      <c r="B8" s="566"/>
      <c r="C8" s="566"/>
      <c r="D8" s="566"/>
      <c r="E8" s="566"/>
      <c r="F8" s="228"/>
      <c r="G8" s="66"/>
      <c r="H8" s="227"/>
      <c r="I8" s="211"/>
      <c r="J8" s="227"/>
      <c r="K8" s="227"/>
      <c r="L8" s="227"/>
      <c r="M8" s="227"/>
      <c r="N8" s="66"/>
      <c r="O8" s="66"/>
      <c r="P8" s="66"/>
      <c r="Q8" s="66"/>
      <c r="R8" s="123"/>
    </row>
    <row r="9" spans="1:18" ht="33" customHeight="1" x14ac:dyDescent="0.25">
      <c r="A9" s="565" t="s">
        <v>179</v>
      </c>
      <c r="B9" s="566"/>
      <c r="C9" s="566"/>
      <c r="D9" s="566"/>
      <c r="E9" s="566"/>
      <c r="F9" s="228"/>
      <c r="G9" s="66"/>
      <c r="H9" s="227"/>
      <c r="I9" s="211"/>
      <c r="J9" s="227"/>
      <c r="K9" s="227"/>
      <c r="L9" s="227"/>
      <c r="M9" s="227"/>
      <c r="N9" s="66"/>
      <c r="O9" s="66"/>
      <c r="P9" s="66"/>
      <c r="Q9" s="66"/>
      <c r="R9" s="123"/>
    </row>
    <row r="10" spans="1:18" ht="53.25" customHeight="1" x14ac:dyDescent="0.25">
      <c r="A10" s="565" t="s">
        <v>180</v>
      </c>
      <c r="B10" s="566"/>
      <c r="C10" s="566"/>
      <c r="D10" s="566"/>
      <c r="E10" s="566"/>
      <c r="F10" s="228"/>
      <c r="G10" s="66"/>
      <c r="H10" s="227"/>
      <c r="I10" s="211"/>
      <c r="J10" s="227"/>
      <c r="K10" s="227"/>
      <c r="L10" s="227"/>
      <c r="M10" s="227"/>
      <c r="N10" s="66"/>
      <c r="O10" s="66"/>
      <c r="P10" s="66"/>
      <c r="Q10" s="66"/>
      <c r="R10" s="123"/>
    </row>
    <row r="11" spans="1:18" ht="15.75" x14ac:dyDescent="0.25">
      <c r="A11" s="475" t="s">
        <v>181</v>
      </c>
      <c r="B11" s="566"/>
      <c r="C11" s="566"/>
      <c r="D11" s="566"/>
      <c r="E11" s="566"/>
      <c r="F11" s="228"/>
      <c r="G11" s="66"/>
      <c r="H11" s="227"/>
      <c r="I11" s="211"/>
      <c r="J11" s="227"/>
      <c r="K11" s="227"/>
      <c r="L11" s="227"/>
      <c r="M11" s="227"/>
      <c r="N11" s="66"/>
      <c r="O11" s="66"/>
      <c r="P11" s="66"/>
      <c r="Q11" s="66"/>
      <c r="R11" s="123"/>
    </row>
    <row r="12" spans="1:18" ht="33.75" customHeight="1" x14ac:dyDescent="0.25">
      <c r="A12" s="578" t="s">
        <v>182</v>
      </c>
      <c r="B12" s="570"/>
      <c r="C12" s="570"/>
      <c r="D12" s="570"/>
      <c r="E12" s="570"/>
      <c r="F12" s="228"/>
      <c r="G12" s="66"/>
      <c r="H12" s="226"/>
      <c r="I12" s="159"/>
      <c r="J12" s="226"/>
      <c r="K12" s="226"/>
      <c r="L12" s="226"/>
      <c r="M12" s="226"/>
      <c r="N12" s="66"/>
      <c r="O12" s="66"/>
      <c r="P12" s="66"/>
      <c r="Q12" s="66"/>
      <c r="R12" s="123"/>
    </row>
    <row r="13" spans="1:18" ht="33.75" customHeight="1" x14ac:dyDescent="0.25">
      <c r="A13" s="578" t="s">
        <v>183</v>
      </c>
      <c r="B13" s="570"/>
      <c r="C13" s="570"/>
      <c r="D13" s="570"/>
      <c r="E13" s="570"/>
      <c r="F13" s="228"/>
      <c r="G13" s="66"/>
      <c r="H13" s="227"/>
      <c r="I13" s="159"/>
      <c r="J13" s="227"/>
      <c r="K13" s="227"/>
      <c r="L13" s="227"/>
      <c r="M13" s="227"/>
      <c r="N13" s="66"/>
      <c r="O13" s="66"/>
      <c r="P13" s="66"/>
      <c r="Q13" s="66"/>
      <c r="R13" s="123"/>
    </row>
    <row r="14" spans="1:18" ht="74.25" customHeight="1" x14ac:dyDescent="0.25">
      <c r="A14" s="475" t="s">
        <v>184</v>
      </c>
      <c r="B14" s="566"/>
      <c r="C14" s="566"/>
      <c r="D14" s="566"/>
      <c r="E14" s="566"/>
      <c r="F14" s="228"/>
      <c r="G14" s="66"/>
      <c r="H14" s="66"/>
      <c r="I14" s="161"/>
      <c r="J14" s="229"/>
      <c r="K14" s="229"/>
      <c r="L14" s="230"/>
      <c r="M14" s="230"/>
      <c r="N14" s="66"/>
      <c r="O14" s="66"/>
      <c r="P14" s="66"/>
      <c r="Q14" s="66"/>
      <c r="R14" s="123"/>
    </row>
    <row r="15" spans="1:18" ht="72" customHeight="1" x14ac:dyDescent="0.25">
      <c r="A15" s="565" t="s">
        <v>185</v>
      </c>
      <c r="B15" s="566"/>
      <c r="C15" s="566"/>
      <c r="D15" s="566"/>
      <c r="E15" s="566"/>
      <c r="F15" s="66"/>
      <c r="G15" s="66"/>
      <c r="H15" s="227"/>
      <c r="I15" s="161"/>
      <c r="J15" s="229"/>
      <c r="K15" s="229"/>
      <c r="L15" s="230"/>
      <c r="M15" s="230"/>
      <c r="N15" s="66"/>
      <c r="O15" s="66"/>
      <c r="P15" s="66"/>
      <c r="Q15" s="66"/>
      <c r="R15" s="123"/>
    </row>
    <row r="16" spans="1:18" ht="51" customHeight="1" x14ac:dyDescent="0.25">
      <c r="A16" s="569" t="s">
        <v>186</v>
      </c>
      <c r="B16" s="570"/>
      <c r="C16" s="570"/>
      <c r="D16" s="570"/>
      <c r="E16" s="570"/>
      <c r="F16" s="231" t="s">
        <v>187</v>
      </c>
      <c r="G16" s="571" t="s">
        <v>188</v>
      </c>
      <c r="H16" s="572"/>
      <c r="I16" s="572"/>
      <c r="J16" s="572"/>
      <c r="K16" s="572"/>
      <c r="L16" s="66"/>
      <c r="M16" s="66"/>
      <c r="N16" s="66"/>
      <c r="O16" s="66"/>
      <c r="P16" s="66"/>
      <c r="Q16" s="66"/>
      <c r="R16" s="123"/>
    </row>
    <row r="17" spans="1:18" ht="47.25" customHeight="1" x14ac:dyDescent="0.25">
      <c r="A17" s="232" t="s">
        <v>189</v>
      </c>
      <c r="B17" s="66"/>
      <c r="C17" s="66"/>
      <c r="D17" s="66"/>
      <c r="E17" s="66"/>
      <c r="F17" s="66"/>
      <c r="G17" s="568" t="s">
        <v>189</v>
      </c>
      <c r="H17" s="568"/>
      <c r="I17" s="568"/>
      <c r="J17" s="66"/>
      <c r="K17" s="66"/>
      <c r="L17" s="226"/>
      <c r="M17" s="226"/>
      <c r="N17" s="66"/>
      <c r="O17" s="66"/>
      <c r="P17" s="66"/>
      <c r="Q17" s="66"/>
      <c r="R17" s="123"/>
    </row>
    <row r="18" spans="1:18" ht="35.25" customHeight="1" x14ac:dyDescent="0.25">
      <c r="A18" s="573" t="s">
        <v>190</v>
      </c>
      <c r="B18" s="475"/>
      <c r="C18" s="475"/>
      <c r="D18" s="475"/>
      <c r="E18" s="475"/>
      <c r="F18" s="66"/>
      <c r="G18" s="577" t="s">
        <v>191</v>
      </c>
      <c r="H18" s="568"/>
      <c r="I18" s="568"/>
      <c r="J18" s="568"/>
      <c r="K18" s="568"/>
      <c r="L18" s="226"/>
      <c r="M18" s="226"/>
      <c r="N18" s="66"/>
      <c r="O18" s="66"/>
      <c r="P18" s="66"/>
      <c r="Q18" s="66"/>
      <c r="R18" s="123"/>
    </row>
    <row r="19" spans="1:18" ht="57.75" customHeight="1" x14ac:dyDescent="0.25">
      <c r="A19" s="573" t="s">
        <v>192</v>
      </c>
      <c r="B19" s="566"/>
      <c r="C19" s="566"/>
      <c r="D19" s="566"/>
      <c r="E19" s="566"/>
      <c r="F19" s="66"/>
      <c r="G19" s="568" t="s">
        <v>193</v>
      </c>
      <c r="H19" s="576"/>
      <c r="I19" s="576"/>
      <c r="J19" s="576"/>
      <c r="K19" s="576"/>
      <c r="L19" s="226"/>
      <c r="M19" s="226"/>
      <c r="N19" s="66"/>
      <c r="O19" s="66"/>
      <c r="P19" s="66"/>
      <c r="Q19" s="66"/>
      <c r="R19" s="123"/>
    </row>
    <row r="20" spans="1:18" ht="97.15" customHeight="1" x14ac:dyDescent="0.25">
      <c r="A20" s="475" t="s">
        <v>194</v>
      </c>
      <c r="B20" s="566"/>
      <c r="C20" s="566"/>
      <c r="D20" s="566"/>
      <c r="E20" s="566"/>
      <c r="F20" s="66"/>
      <c r="G20" s="66"/>
      <c r="H20" s="226"/>
      <c r="I20" s="159"/>
      <c r="J20" s="226"/>
      <c r="K20" s="226"/>
      <c r="L20" s="226"/>
      <c r="M20" s="226"/>
      <c r="N20" s="66"/>
      <c r="O20" s="66"/>
      <c r="P20" s="66"/>
      <c r="Q20" s="66"/>
      <c r="R20" s="123"/>
    </row>
    <row r="21" spans="1:18" ht="16.5" thickBot="1" x14ac:dyDescent="0.3">
      <c r="A21" s="196"/>
      <c r="B21" s="66"/>
      <c r="C21" s="66"/>
      <c r="D21" s="66"/>
      <c r="E21" s="66"/>
      <c r="F21" s="66"/>
      <c r="G21" s="66"/>
      <c r="H21" s="226"/>
      <c r="I21" s="159"/>
      <c r="J21" s="226"/>
      <c r="K21" s="226"/>
      <c r="L21" s="226"/>
      <c r="M21" s="226"/>
      <c r="N21" s="66"/>
      <c r="O21" s="66"/>
      <c r="P21" s="66"/>
      <c r="Q21" s="66"/>
      <c r="R21" s="123"/>
    </row>
    <row r="22" spans="1:18" ht="34.5" x14ac:dyDescent="0.25">
      <c r="A22" s="233" t="s">
        <v>195</v>
      </c>
      <c r="B22" s="234"/>
      <c r="C22" s="235" t="s">
        <v>196</v>
      </c>
      <c r="D22" s="66"/>
      <c r="E22" s="231" t="s">
        <v>187</v>
      </c>
      <c r="F22" s="66"/>
      <c r="G22" s="574" t="s">
        <v>197</v>
      </c>
      <c r="H22" s="575"/>
      <c r="I22" s="575"/>
      <c r="J22" s="236"/>
      <c r="K22" s="237" t="s">
        <v>196</v>
      </c>
      <c r="L22" s="161"/>
      <c r="M22" s="226"/>
      <c r="N22" s="66"/>
      <c r="O22" s="66"/>
      <c r="P22" s="66"/>
      <c r="Q22" s="66"/>
      <c r="R22" s="123"/>
    </row>
    <row r="23" spans="1:18" ht="31.5" customHeight="1" x14ac:dyDescent="0.25">
      <c r="A23" s="238" t="s">
        <v>198</v>
      </c>
      <c r="B23" s="239">
        <f>'Rentabilitate investitie'!B4</f>
        <v>0.04</v>
      </c>
      <c r="C23" s="66"/>
      <c r="D23" s="66"/>
      <c r="E23" s="66"/>
      <c r="F23" s="66"/>
      <c r="G23" s="567" t="s">
        <v>199</v>
      </c>
      <c r="H23" s="568"/>
      <c r="I23" s="568"/>
      <c r="J23" s="240"/>
      <c r="K23" s="237" t="s">
        <v>196</v>
      </c>
      <c r="L23" s="161"/>
      <c r="M23" s="226"/>
      <c r="N23" s="66"/>
      <c r="O23" s="66"/>
      <c r="P23" s="66"/>
      <c r="Q23" s="66"/>
      <c r="R23" s="123"/>
    </row>
    <row r="24" spans="1:18" ht="15.75" x14ac:dyDescent="0.25">
      <c r="A24" s="238" t="s">
        <v>200</v>
      </c>
      <c r="B24" s="241"/>
      <c r="C24" s="235" t="s">
        <v>196</v>
      </c>
      <c r="D24" s="66"/>
      <c r="E24" s="66"/>
      <c r="F24" s="66"/>
      <c r="G24" s="242"/>
      <c r="H24" s="226"/>
      <c r="I24" s="159"/>
      <c r="J24" s="243"/>
      <c r="K24" s="226"/>
      <c r="L24" s="226"/>
      <c r="M24" s="226"/>
      <c r="N24" s="66"/>
      <c r="O24" s="66"/>
      <c r="P24" s="66"/>
      <c r="Q24" s="66"/>
      <c r="R24" s="123"/>
    </row>
    <row r="25" spans="1:18" ht="15.75" x14ac:dyDescent="0.25">
      <c r="A25" s="244"/>
      <c r="B25" s="239"/>
      <c r="C25" s="66"/>
      <c r="D25" s="66"/>
      <c r="E25" s="66"/>
      <c r="F25" s="66"/>
      <c r="G25" s="245" t="s">
        <v>201</v>
      </c>
      <c r="H25" s="66"/>
      <c r="I25" s="66"/>
      <c r="J25" s="243"/>
      <c r="K25" s="226"/>
      <c r="L25" s="226"/>
      <c r="M25" s="226"/>
      <c r="N25" s="66"/>
      <c r="O25" s="66"/>
      <c r="P25" s="66"/>
      <c r="Q25" s="66"/>
      <c r="R25" s="123"/>
    </row>
    <row r="26" spans="1:18" ht="16.5" thickBot="1" x14ac:dyDescent="0.3">
      <c r="A26" s="246" t="s">
        <v>201</v>
      </c>
      <c r="B26" s="239"/>
      <c r="C26" s="66"/>
      <c r="D26" s="66"/>
      <c r="E26" s="66"/>
      <c r="F26" s="66"/>
      <c r="G26" s="247"/>
      <c r="H26" s="248" t="s">
        <v>202</v>
      </c>
      <c r="I26" s="249" t="str">
        <f>IFERROR(H21/(H22-H23),"")</f>
        <v/>
      </c>
      <c r="J26" s="250">
        <f>J22-J23</f>
        <v>0</v>
      </c>
      <c r="K26" s="209" t="s">
        <v>203</v>
      </c>
      <c r="L26" s="226"/>
      <c r="M26" s="226"/>
      <c r="N26" s="66"/>
      <c r="O26" s="66"/>
      <c r="P26" s="66"/>
      <c r="Q26" s="66"/>
      <c r="R26" s="123"/>
    </row>
    <row r="27" spans="1:18" ht="16.5" thickBot="1" x14ac:dyDescent="0.3">
      <c r="A27" s="251" t="s">
        <v>202</v>
      </c>
      <c r="B27" s="252">
        <f>IFERROR(B22/(B23-B24),"")</f>
        <v>0</v>
      </c>
      <c r="C27" s="209" t="s">
        <v>203</v>
      </c>
      <c r="D27" s="66"/>
      <c r="E27" s="66"/>
      <c r="F27" s="66"/>
      <c r="G27" s="66"/>
      <c r="H27" s="226"/>
      <c r="I27" s="159"/>
      <c r="J27" s="226"/>
      <c r="K27" s="226"/>
      <c r="L27" s="226"/>
      <c r="M27" s="226"/>
      <c r="N27" s="66"/>
      <c r="O27" s="66"/>
      <c r="P27" s="66"/>
      <c r="Q27" s="66"/>
      <c r="R27" s="123"/>
    </row>
    <row r="28" spans="1:18" x14ac:dyDescent="0.25">
      <c r="A28" s="196"/>
      <c r="B28" s="66"/>
      <c r="C28" s="66"/>
      <c r="D28" s="66"/>
      <c r="E28" s="66"/>
      <c r="F28" s="66"/>
      <c r="G28" s="66"/>
      <c r="H28" s="66"/>
      <c r="I28" s="159"/>
      <c r="J28" s="66"/>
      <c r="K28" s="66"/>
      <c r="L28" s="66"/>
      <c r="M28" s="66"/>
      <c r="N28" s="66"/>
      <c r="O28" s="66"/>
      <c r="P28" s="66"/>
      <c r="Q28" s="66"/>
      <c r="R28" s="123"/>
    </row>
    <row r="29" spans="1:18" x14ac:dyDescent="0.25">
      <c r="A29" s="254"/>
      <c r="C29" s="255"/>
      <c r="D29" s="255"/>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L96"/>
  <sheetViews>
    <sheetView topLeftCell="A61" workbookViewId="0">
      <selection activeCell="D80" sqref="D80"/>
    </sheetView>
  </sheetViews>
  <sheetFormatPr defaultColWidth="9.140625" defaultRowHeight="15" x14ac:dyDescent="0.25"/>
  <cols>
    <col min="1" max="1" width="6" style="10" customWidth="1"/>
    <col min="2" max="2" width="56.42578125" style="11" customWidth="1"/>
    <col min="3" max="4" width="17.42578125" style="12" customWidth="1"/>
    <col min="5" max="5" width="17.42578125" style="13" customWidth="1"/>
    <col min="6" max="7" width="17.42578125" style="12" customWidth="1"/>
    <col min="8" max="9" width="17.42578125" style="13" customWidth="1"/>
    <col min="10" max="10" width="11.7109375" style="14" customWidth="1"/>
    <col min="11" max="11" width="13.140625" style="432" customWidth="1"/>
    <col min="12" max="12" width="37" style="432" customWidth="1"/>
    <col min="13" max="16384" width="9.140625" style="15"/>
  </cols>
  <sheetData>
    <row r="1" spans="1:12" ht="20.25" x14ac:dyDescent="0.25">
      <c r="A1" s="486" t="s">
        <v>277</v>
      </c>
      <c r="B1" s="486"/>
      <c r="C1" s="486"/>
      <c r="D1" s="486"/>
      <c r="E1" s="486"/>
      <c r="F1" s="486"/>
      <c r="G1" s="486"/>
      <c r="H1" s="486"/>
      <c r="I1" s="486"/>
    </row>
    <row r="6" spans="1:12" ht="54" customHeight="1" x14ac:dyDescent="0.25">
      <c r="A6" s="16" t="s">
        <v>26</v>
      </c>
      <c r="B6" s="17" t="s">
        <v>27</v>
      </c>
      <c r="C6" s="487" t="s">
        <v>28</v>
      </c>
      <c r="D6" s="488"/>
      <c r="E6" s="19" t="s">
        <v>29</v>
      </c>
      <c r="F6" s="487" t="s">
        <v>30</v>
      </c>
      <c r="G6" s="488"/>
      <c r="H6" s="19" t="s">
        <v>31</v>
      </c>
      <c r="I6" s="19" t="s">
        <v>32</v>
      </c>
      <c r="J6" s="18" t="s">
        <v>347</v>
      </c>
      <c r="K6" s="18" t="s">
        <v>348</v>
      </c>
      <c r="L6" s="18" t="s">
        <v>349</v>
      </c>
    </row>
    <row r="7" spans="1:12" x14ac:dyDescent="0.25">
      <c r="A7" s="20"/>
      <c r="B7" s="21"/>
      <c r="C7" s="22" t="s">
        <v>33</v>
      </c>
      <c r="D7" s="22" t="s">
        <v>34</v>
      </c>
      <c r="E7" s="23"/>
      <c r="F7" s="24" t="s">
        <v>33</v>
      </c>
      <c r="G7" s="24" t="s">
        <v>35</v>
      </c>
      <c r="H7" s="23"/>
      <c r="I7" s="23"/>
      <c r="J7" s="25"/>
      <c r="K7" s="433"/>
      <c r="L7" s="433"/>
    </row>
    <row r="8" spans="1:12" s="29" customFormat="1" ht="18.75" customHeight="1" x14ac:dyDescent="0.25">
      <c r="A8" s="26">
        <v>1</v>
      </c>
      <c r="B8" s="26">
        <v>2</v>
      </c>
      <c r="C8" s="26">
        <v>3</v>
      </c>
      <c r="D8" s="26">
        <v>4</v>
      </c>
      <c r="E8" s="27" t="s">
        <v>36</v>
      </c>
      <c r="F8" s="26">
        <v>6</v>
      </c>
      <c r="G8" s="26">
        <v>7</v>
      </c>
      <c r="H8" s="27" t="s">
        <v>37</v>
      </c>
      <c r="I8" s="27" t="s">
        <v>38</v>
      </c>
      <c r="J8" s="28"/>
      <c r="K8" s="434"/>
      <c r="L8" s="434"/>
    </row>
    <row r="9" spans="1:12" x14ac:dyDescent="0.25">
      <c r="A9" s="30">
        <v>1</v>
      </c>
      <c r="B9" s="483" t="s">
        <v>283</v>
      </c>
      <c r="C9" s="484"/>
      <c r="D9" s="484"/>
      <c r="E9" s="484"/>
      <c r="F9" s="484"/>
      <c r="G9" s="484"/>
      <c r="H9" s="484"/>
      <c r="I9" s="484"/>
      <c r="J9" s="31"/>
      <c r="K9" s="435"/>
      <c r="L9" s="433"/>
    </row>
    <row r="10" spans="1:12" x14ac:dyDescent="0.25">
      <c r="A10" s="30" t="s">
        <v>39</v>
      </c>
      <c r="B10" s="32" t="s">
        <v>287</v>
      </c>
      <c r="C10" s="33">
        <v>0</v>
      </c>
      <c r="D10" s="33">
        <f>C10*19/100</f>
        <v>0</v>
      </c>
      <c r="E10" s="23">
        <f>C10+D10</f>
        <v>0</v>
      </c>
      <c r="F10" s="33">
        <v>0</v>
      </c>
      <c r="G10" s="33">
        <v>0</v>
      </c>
      <c r="H10" s="23">
        <f>F10+G10</f>
        <v>0</v>
      </c>
      <c r="I10" s="23">
        <f>E10+H10</f>
        <v>0</v>
      </c>
      <c r="J10" s="31" t="s">
        <v>315</v>
      </c>
      <c r="K10" s="364" t="e">
        <f>E10/E50</f>
        <v>#DIV/0!</v>
      </c>
      <c r="L10" s="413" t="s">
        <v>468</v>
      </c>
    </row>
    <row r="11" spans="1:12" x14ac:dyDescent="0.25">
      <c r="A11" s="30" t="s">
        <v>41</v>
      </c>
      <c r="B11" s="32" t="s">
        <v>40</v>
      </c>
      <c r="C11" s="33">
        <v>0</v>
      </c>
      <c r="D11" s="33">
        <v>0</v>
      </c>
      <c r="E11" s="23">
        <f>C11+D11</f>
        <v>0</v>
      </c>
      <c r="F11" s="33">
        <v>0</v>
      </c>
      <c r="G11" s="33">
        <v>0</v>
      </c>
      <c r="H11" s="23">
        <f>F11+G11</f>
        <v>0</v>
      </c>
      <c r="I11" s="23">
        <f>E11+H11</f>
        <v>0</v>
      </c>
      <c r="J11" s="31" t="s">
        <v>315</v>
      </c>
      <c r="K11" s="435"/>
      <c r="L11" s="433"/>
    </row>
    <row r="12" spans="1:12" x14ac:dyDescent="0.25">
      <c r="A12" s="30" t="s">
        <v>284</v>
      </c>
      <c r="B12" s="32" t="s">
        <v>42</v>
      </c>
      <c r="C12" s="346" t="s">
        <v>345</v>
      </c>
      <c r="D12" s="346" t="s">
        <v>345</v>
      </c>
      <c r="E12" s="346" t="s">
        <v>345</v>
      </c>
      <c r="F12" s="346" t="s">
        <v>345</v>
      </c>
      <c r="G12" s="346" t="s">
        <v>345</v>
      </c>
      <c r="H12" s="346" t="s">
        <v>345</v>
      </c>
      <c r="I12" s="346" t="s">
        <v>345</v>
      </c>
      <c r="J12" s="31" t="s">
        <v>345</v>
      </c>
      <c r="K12" s="435"/>
      <c r="L12" s="433"/>
    </row>
    <row r="13" spans="1:12" x14ac:dyDescent="0.25">
      <c r="A13" s="30" t="s">
        <v>285</v>
      </c>
      <c r="B13" s="32" t="s">
        <v>286</v>
      </c>
      <c r="C13" s="33">
        <v>0</v>
      </c>
      <c r="D13" s="33">
        <v>0</v>
      </c>
      <c r="E13" s="23">
        <f t="shared" ref="E13" si="0">C13+D13</f>
        <v>0</v>
      </c>
      <c r="F13" s="33">
        <v>0</v>
      </c>
      <c r="G13" s="33">
        <v>0</v>
      </c>
      <c r="H13" s="23">
        <f t="shared" ref="H13" si="1">F13+G13</f>
        <v>0</v>
      </c>
      <c r="I13" s="23">
        <f t="shared" ref="I13" si="2">E13+H13</f>
        <v>0</v>
      </c>
      <c r="J13" s="31" t="s">
        <v>315</v>
      </c>
      <c r="K13" s="435"/>
      <c r="L13" s="433"/>
    </row>
    <row r="14" spans="1:12" s="36" customFormat="1" x14ac:dyDescent="0.25">
      <c r="A14" s="30"/>
      <c r="B14" s="34" t="s">
        <v>43</v>
      </c>
      <c r="C14" s="18">
        <f t="shared" ref="C14:I14" si="3">SUM(C10:C13)</f>
        <v>0</v>
      </c>
      <c r="D14" s="18">
        <f t="shared" si="3"/>
        <v>0</v>
      </c>
      <c r="E14" s="18">
        <f t="shared" si="3"/>
        <v>0</v>
      </c>
      <c r="F14" s="18">
        <f t="shared" si="3"/>
        <v>0</v>
      </c>
      <c r="G14" s="18">
        <f t="shared" si="3"/>
        <v>0</v>
      </c>
      <c r="H14" s="18">
        <f t="shared" si="3"/>
        <v>0</v>
      </c>
      <c r="I14" s="18">
        <f t="shared" si="3"/>
        <v>0</v>
      </c>
      <c r="J14" s="35"/>
      <c r="K14" s="424"/>
      <c r="L14" s="413"/>
    </row>
    <row r="15" spans="1:12" x14ac:dyDescent="0.25">
      <c r="A15" s="30">
        <v>2</v>
      </c>
      <c r="B15" s="483" t="s">
        <v>44</v>
      </c>
      <c r="C15" s="484"/>
      <c r="D15" s="484"/>
      <c r="E15" s="484"/>
      <c r="F15" s="484"/>
      <c r="G15" s="484"/>
      <c r="H15" s="484"/>
      <c r="I15" s="484"/>
      <c r="J15" s="31"/>
      <c r="K15" s="435"/>
      <c r="L15" s="433"/>
    </row>
    <row r="16" spans="1:12" x14ac:dyDescent="0.25">
      <c r="A16" s="30" t="s">
        <v>45</v>
      </c>
      <c r="B16" s="37" t="s">
        <v>46</v>
      </c>
      <c r="C16" s="346" t="s">
        <v>345</v>
      </c>
      <c r="D16" s="346" t="s">
        <v>345</v>
      </c>
      <c r="E16" s="346" t="s">
        <v>345</v>
      </c>
      <c r="F16" s="346" t="s">
        <v>345</v>
      </c>
      <c r="G16" s="346" t="s">
        <v>345</v>
      </c>
      <c r="H16" s="346" t="s">
        <v>345</v>
      </c>
      <c r="I16" s="346" t="s">
        <v>345</v>
      </c>
      <c r="J16" s="31" t="s">
        <v>345</v>
      </c>
      <c r="K16" s="435"/>
      <c r="L16" s="433"/>
    </row>
    <row r="17" spans="1:12" s="36" customFormat="1" x14ac:dyDescent="0.25">
      <c r="A17" s="30"/>
      <c r="B17" s="34" t="s">
        <v>47</v>
      </c>
      <c r="C17" s="346" t="s">
        <v>345</v>
      </c>
      <c r="D17" s="346" t="s">
        <v>345</v>
      </c>
      <c r="E17" s="346" t="s">
        <v>345</v>
      </c>
      <c r="F17" s="346" t="s">
        <v>345</v>
      </c>
      <c r="G17" s="346" t="s">
        <v>345</v>
      </c>
      <c r="H17" s="346" t="s">
        <v>345</v>
      </c>
      <c r="I17" s="346" t="s">
        <v>345</v>
      </c>
      <c r="J17" s="35"/>
      <c r="K17" s="424"/>
      <c r="L17" s="413"/>
    </row>
    <row r="18" spans="1:12" x14ac:dyDescent="0.25">
      <c r="A18" s="30" t="s">
        <v>48</v>
      </c>
      <c r="B18" s="483" t="s">
        <v>49</v>
      </c>
      <c r="C18" s="484"/>
      <c r="D18" s="484"/>
      <c r="E18" s="484"/>
      <c r="F18" s="484"/>
      <c r="G18" s="484"/>
      <c r="H18" s="484"/>
      <c r="I18" s="484"/>
      <c r="J18" s="31"/>
      <c r="K18" s="435"/>
      <c r="L18" s="433"/>
    </row>
    <row r="19" spans="1:12" ht="24" x14ac:dyDescent="0.25">
      <c r="A19" s="30" t="s">
        <v>50</v>
      </c>
      <c r="B19" s="37" t="s">
        <v>288</v>
      </c>
      <c r="C19" s="33">
        <v>0</v>
      </c>
      <c r="D19" s="33">
        <v>0</v>
      </c>
      <c r="E19" s="23">
        <f>C19+D19</f>
        <v>0</v>
      </c>
      <c r="F19" s="33">
        <v>0</v>
      </c>
      <c r="G19" s="33">
        <v>0</v>
      </c>
      <c r="H19" s="23">
        <f>F19+G19</f>
        <v>0</v>
      </c>
      <c r="I19" s="23">
        <f>E19+H19</f>
        <v>0</v>
      </c>
      <c r="J19" s="31" t="s">
        <v>315</v>
      </c>
      <c r="K19" s="435"/>
      <c r="L19" s="433"/>
    </row>
    <row r="20" spans="1:12" x14ac:dyDescent="0.25">
      <c r="A20" s="30" t="s">
        <v>51</v>
      </c>
      <c r="B20" s="32" t="s">
        <v>296</v>
      </c>
      <c r="C20" s="33">
        <v>0</v>
      </c>
      <c r="D20" s="33">
        <v>0</v>
      </c>
      <c r="E20" s="23">
        <f t="shared" ref="E20:E31" si="4">C20+D20</f>
        <v>0</v>
      </c>
      <c r="F20" s="33">
        <v>0</v>
      </c>
      <c r="G20" s="33">
        <v>0</v>
      </c>
      <c r="H20" s="23">
        <f t="shared" ref="H20:H30" si="5">F20+G20</f>
        <v>0</v>
      </c>
      <c r="I20" s="23">
        <f t="shared" ref="I20:I30" si="6">E20+H20</f>
        <v>0</v>
      </c>
      <c r="J20" s="31" t="s">
        <v>315</v>
      </c>
      <c r="K20" s="435"/>
      <c r="L20" s="433"/>
    </row>
    <row r="21" spans="1:12" x14ac:dyDescent="0.25">
      <c r="A21" s="30" t="s">
        <v>52</v>
      </c>
      <c r="B21" s="32" t="s">
        <v>317</v>
      </c>
      <c r="C21" s="346" t="s">
        <v>345</v>
      </c>
      <c r="D21" s="346" t="s">
        <v>345</v>
      </c>
      <c r="E21" s="346" t="s">
        <v>345</v>
      </c>
      <c r="F21" s="346" t="s">
        <v>345</v>
      </c>
      <c r="G21" s="346" t="s">
        <v>345</v>
      </c>
      <c r="H21" s="346" t="s">
        <v>345</v>
      </c>
      <c r="I21" s="346" t="s">
        <v>345</v>
      </c>
      <c r="J21" s="31" t="s">
        <v>345</v>
      </c>
      <c r="K21" s="435"/>
      <c r="L21" s="433"/>
    </row>
    <row r="22" spans="1:12" x14ac:dyDescent="0.25">
      <c r="A22" s="30" t="s">
        <v>53</v>
      </c>
      <c r="B22" s="38" t="s">
        <v>318</v>
      </c>
      <c r="C22" s="346" t="s">
        <v>345</v>
      </c>
      <c r="D22" s="346" t="s">
        <v>345</v>
      </c>
      <c r="E22" s="346" t="s">
        <v>345</v>
      </c>
      <c r="F22" s="346" t="s">
        <v>345</v>
      </c>
      <c r="G22" s="346" t="s">
        <v>345</v>
      </c>
      <c r="H22" s="346" t="s">
        <v>345</v>
      </c>
      <c r="I22" s="346" t="s">
        <v>345</v>
      </c>
      <c r="J22" s="31" t="s">
        <v>345</v>
      </c>
      <c r="K22" s="435"/>
      <c r="L22" s="433"/>
    </row>
    <row r="23" spans="1:12" x14ac:dyDescent="0.25">
      <c r="A23" s="30" t="s">
        <v>54</v>
      </c>
      <c r="B23" s="38" t="s">
        <v>319</v>
      </c>
      <c r="C23" s="33">
        <v>0</v>
      </c>
      <c r="D23" s="33">
        <v>0</v>
      </c>
      <c r="E23" s="23">
        <f t="shared" si="4"/>
        <v>0</v>
      </c>
      <c r="F23" s="33">
        <v>0</v>
      </c>
      <c r="G23" s="33">
        <v>0</v>
      </c>
      <c r="H23" s="23">
        <f t="shared" si="5"/>
        <v>0</v>
      </c>
      <c r="I23" s="23">
        <f t="shared" si="6"/>
        <v>0</v>
      </c>
      <c r="J23" s="31" t="s">
        <v>315</v>
      </c>
      <c r="K23" s="435"/>
      <c r="L23" s="433"/>
    </row>
    <row r="24" spans="1:12" x14ac:dyDescent="0.25">
      <c r="A24" s="30" t="s">
        <v>320</v>
      </c>
      <c r="B24" s="38" t="s">
        <v>297</v>
      </c>
      <c r="C24" s="346" t="s">
        <v>345</v>
      </c>
      <c r="D24" s="346" t="s">
        <v>345</v>
      </c>
      <c r="E24" s="346" t="s">
        <v>345</v>
      </c>
      <c r="F24" s="346" t="s">
        <v>345</v>
      </c>
      <c r="G24" s="346" t="s">
        <v>345</v>
      </c>
      <c r="H24" s="346" t="s">
        <v>345</v>
      </c>
      <c r="I24" s="346" t="s">
        <v>345</v>
      </c>
      <c r="J24" s="23" t="s">
        <v>333</v>
      </c>
      <c r="K24" s="482" t="s">
        <v>446</v>
      </c>
      <c r="L24" s="482"/>
    </row>
    <row r="25" spans="1:12" x14ac:dyDescent="0.25">
      <c r="A25" s="30" t="s">
        <v>321</v>
      </c>
      <c r="B25" s="38" t="s">
        <v>322</v>
      </c>
      <c r="C25" s="346" t="s">
        <v>345</v>
      </c>
      <c r="D25" s="346" t="s">
        <v>345</v>
      </c>
      <c r="E25" s="346" t="s">
        <v>345</v>
      </c>
      <c r="F25" s="346" t="s">
        <v>345</v>
      </c>
      <c r="G25" s="346" t="s">
        <v>345</v>
      </c>
      <c r="H25" s="346" t="s">
        <v>345</v>
      </c>
      <c r="I25" s="346" t="s">
        <v>345</v>
      </c>
      <c r="J25" s="23" t="s">
        <v>333</v>
      </c>
      <c r="K25" s="482" t="s">
        <v>446</v>
      </c>
      <c r="L25" s="482"/>
    </row>
    <row r="26" spans="1:12" x14ac:dyDescent="0.25">
      <c r="A26" s="30" t="s">
        <v>323</v>
      </c>
      <c r="B26" s="38" t="s">
        <v>324</v>
      </c>
      <c r="C26" s="346" t="s">
        <v>345</v>
      </c>
      <c r="D26" s="346" t="s">
        <v>345</v>
      </c>
      <c r="E26" s="346" t="s">
        <v>345</v>
      </c>
      <c r="F26" s="346" t="s">
        <v>345</v>
      </c>
      <c r="G26" s="346" t="s">
        <v>345</v>
      </c>
      <c r="H26" s="346" t="s">
        <v>345</v>
      </c>
      <c r="I26" s="346" t="s">
        <v>345</v>
      </c>
      <c r="J26" s="23" t="s">
        <v>333</v>
      </c>
      <c r="K26" s="482" t="s">
        <v>446</v>
      </c>
      <c r="L26" s="482"/>
    </row>
    <row r="27" spans="1:12" x14ac:dyDescent="0.25">
      <c r="A27" s="30" t="s">
        <v>325</v>
      </c>
      <c r="B27" s="38" t="s">
        <v>326</v>
      </c>
      <c r="C27" s="346" t="s">
        <v>345</v>
      </c>
      <c r="D27" s="346" t="s">
        <v>345</v>
      </c>
      <c r="E27" s="346" t="s">
        <v>345</v>
      </c>
      <c r="F27" s="346" t="s">
        <v>345</v>
      </c>
      <c r="G27" s="346" t="s">
        <v>345</v>
      </c>
      <c r="H27" s="346" t="s">
        <v>345</v>
      </c>
      <c r="I27" s="346" t="s">
        <v>345</v>
      </c>
      <c r="J27" s="23" t="s">
        <v>333</v>
      </c>
      <c r="K27" s="482" t="s">
        <v>446</v>
      </c>
      <c r="L27" s="482"/>
    </row>
    <row r="28" spans="1:12" x14ac:dyDescent="0.25">
      <c r="A28" s="30" t="s">
        <v>327</v>
      </c>
      <c r="B28" s="38" t="s">
        <v>328</v>
      </c>
      <c r="C28" s="335">
        <f>C29+C30+C31</f>
        <v>0</v>
      </c>
      <c r="D28" s="335">
        <f>D29+D30+D31</f>
        <v>0</v>
      </c>
      <c r="E28" s="41">
        <f t="shared" si="4"/>
        <v>0</v>
      </c>
      <c r="F28" s="335">
        <f>F29+F30+F31</f>
        <v>0</v>
      </c>
      <c r="G28" s="335">
        <f>G29+G30+G31</f>
        <v>0</v>
      </c>
      <c r="H28" s="23">
        <f t="shared" si="5"/>
        <v>0</v>
      </c>
      <c r="I28" s="23">
        <f t="shared" si="6"/>
        <v>0</v>
      </c>
      <c r="J28" s="31" t="s">
        <v>315</v>
      </c>
      <c r="K28" s="435"/>
      <c r="L28" s="433"/>
    </row>
    <row r="29" spans="1:12" x14ac:dyDescent="0.25">
      <c r="A29" s="30" t="s">
        <v>329</v>
      </c>
      <c r="B29" s="38" t="s">
        <v>330</v>
      </c>
      <c r="C29" s="33">
        <v>0</v>
      </c>
      <c r="D29" s="33">
        <v>0</v>
      </c>
      <c r="E29" s="23">
        <f t="shared" si="4"/>
        <v>0</v>
      </c>
      <c r="F29" s="33">
        <v>0</v>
      </c>
      <c r="G29" s="33">
        <v>0</v>
      </c>
      <c r="H29" s="23">
        <f t="shared" si="5"/>
        <v>0</v>
      </c>
      <c r="I29" s="23">
        <f t="shared" si="6"/>
        <v>0</v>
      </c>
      <c r="J29" s="31" t="s">
        <v>315</v>
      </c>
      <c r="K29" s="435"/>
      <c r="L29" s="433"/>
    </row>
    <row r="30" spans="1:12" x14ac:dyDescent="0.25">
      <c r="A30" s="30" t="s">
        <v>331</v>
      </c>
      <c r="B30" s="38" t="s">
        <v>332</v>
      </c>
      <c r="C30" s="33">
        <v>0</v>
      </c>
      <c r="D30" s="33">
        <v>0</v>
      </c>
      <c r="E30" s="23">
        <f t="shared" si="4"/>
        <v>0</v>
      </c>
      <c r="F30" s="33">
        <v>0</v>
      </c>
      <c r="G30" s="33">
        <v>0</v>
      </c>
      <c r="H30" s="23">
        <f t="shared" si="5"/>
        <v>0</v>
      </c>
      <c r="I30" s="23">
        <f t="shared" si="6"/>
        <v>0</v>
      </c>
      <c r="J30" s="31" t="s">
        <v>315</v>
      </c>
      <c r="K30" s="435"/>
      <c r="L30" s="433"/>
    </row>
    <row r="31" spans="1:12" ht="24" x14ac:dyDescent="0.25">
      <c r="A31" s="30" t="s">
        <v>444</v>
      </c>
      <c r="B31" s="89" t="s">
        <v>445</v>
      </c>
      <c r="C31" s="33">
        <v>0</v>
      </c>
      <c r="D31" s="33">
        <v>0</v>
      </c>
      <c r="E31" s="23">
        <f t="shared" si="4"/>
        <v>0</v>
      </c>
      <c r="F31" s="33">
        <v>0</v>
      </c>
      <c r="G31" s="33">
        <v>0</v>
      </c>
      <c r="H31" s="23">
        <f>F31+G31</f>
        <v>0</v>
      </c>
      <c r="I31" s="23">
        <f>E31+H31</f>
        <v>0</v>
      </c>
      <c r="J31" s="23" t="s">
        <v>315</v>
      </c>
      <c r="K31" s="435"/>
      <c r="L31" s="433"/>
    </row>
    <row r="32" spans="1:12" s="36" customFormat="1" ht="24.75" x14ac:dyDescent="0.25">
      <c r="A32" s="30"/>
      <c r="B32" s="34" t="s">
        <v>55</v>
      </c>
      <c r="C32" s="18">
        <f>C19+C20+C23+C28</f>
        <v>0</v>
      </c>
      <c r="D32" s="18">
        <f>D19+D20+D23+D28</f>
        <v>0</v>
      </c>
      <c r="E32" s="19">
        <f>C32+D32</f>
        <v>0</v>
      </c>
      <c r="F32" s="18">
        <f>F19+F20+F23+F28</f>
        <v>0</v>
      </c>
      <c r="G32" s="18">
        <f>G19+G20+G23+G28</f>
        <v>0</v>
      </c>
      <c r="H32" s="19">
        <f>F32+G32</f>
        <v>0</v>
      </c>
      <c r="I32" s="19">
        <f>E32+H32</f>
        <v>0</v>
      </c>
      <c r="J32" s="35"/>
      <c r="K32" s="364" t="e">
        <f>E32/E50</f>
        <v>#DIV/0!</v>
      </c>
      <c r="L32" s="351" t="s">
        <v>480</v>
      </c>
    </row>
    <row r="33" spans="1:12" x14ac:dyDescent="0.25">
      <c r="A33" s="30">
        <v>4</v>
      </c>
      <c r="B33" s="483" t="s">
        <v>56</v>
      </c>
      <c r="C33" s="484"/>
      <c r="D33" s="484"/>
      <c r="E33" s="484"/>
      <c r="F33" s="484"/>
      <c r="G33" s="484"/>
      <c r="H33" s="484"/>
      <c r="I33" s="484"/>
      <c r="J33" s="31"/>
      <c r="K33" s="435"/>
      <c r="L33" s="433"/>
    </row>
    <row r="34" spans="1:12" x14ac:dyDescent="0.25">
      <c r="A34" s="30"/>
      <c r="B34" s="347" t="s">
        <v>334</v>
      </c>
      <c r="C34" s="348"/>
      <c r="D34" s="348"/>
      <c r="E34" s="348"/>
      <c r="F34" s="348"/>
      <c r="G34" s="348"/>
      <c r="H34" s="348"/>
      <c r="I34" s="348"/>
      <c r="J34" s="349"/>
      <c r="K34" s="435"/>
      <c r="L34" s="433"/>
    </row>
    <row r="35" spans="1:12" x14ac:dyDescent="0.25">
      <c r="A35" s="30" t="s">
        <v>57</v>
      </c>
      <c r="B35" s="32" t="s">
        <v>58</v>
      </c>
      <c r="C35" s="33">
        <v>0</v>
      </c>
      <c r="D35" s="33">
        <v>0</v>
      </c>
      <c r="E35" s="23">
        <f>C35+D35</f>
        <v>0</v>
      </c>
      <c r="F35" s="33">
        <v>0</v>
      </c>
      <c r="G35" s="33">
        <v>0</v>
      </c>
      <c r="H35" s="23">
        <f>F35+G35</f>
        <v>0</v>
      </c>
      <c r="I35" s="23">
        <f>E35+H35</f>
        <v>0</v>
      </c>
      <c r="J35" s="31" t="s">
        <v>315</v>
      </c>
      <c r="K35" s="435"/>
      <c r="L35" s="433"/>
    </row>
    <row r="36" spans="1:12" x14ac:dyDescent="0.25">
      <c r="A36" s="30" t="s">
        <v>59</v>
      </c>
      <c r="B36" s="32" t="s">
        <v>292</v>
      </c>
      <c r="C36" s="33">
        <v>0</v>
      </c>
      <c r="D36" s="33">
        <v>0</v>
      </c>
      <c r="E36" s="23">
        <f t="shared" ref="E36:E40" si="7">C36+D36</f>
        <v>0</v>
      </c>
      <c r="F36" s="33"/>
      <c r="G36" s="33"/>
      <c r="H36" s="23">
        <f t="shared" ref="H36:H37" si="8">F36+G36</f>
        <v>0</v>
      </c>
      <c r="I36" s="23">
        <f t="shared" ref="I36:I37" si="9">E36+H36</f>
        <v>0</v>
      </c>
      <c r="J36" s="31" t="s">
        <v>315</v>
      </c>
      <c r="K36" s="435"/>
      <c r="L36" s="433"/>
    </row>
    <row r="37" spans="1:12" x14ac:dyDescent="0.25">
      <c r="A37" s="30" t="s">
        <v>60</v>
      </c>
      <c r="B37" s="32" t="s">
        <v>298</v>
      </c>
      <c r="C37" s="33">
        <v>0</v>
      </c>
      <c r="D37" s="33">
        <v>0</v>
      </c>
      <c r="E37" s="23">
        <f t="shared" si="7"/>
        <v>0</v>
      </c>
      <c r="F37" s="33">
        <v>0</v>
      </c>
      <c r="G37" s="33">
        <v>0</v>
      </c>
      <c r="H37" s="23">
        <f t="shared" si="8"/>
        <v>0</v>
      </c>
      <c r="I37" s="23">
        <f t="shared" si="9"/>
        <v>0</v>
      </c>
      <c r="J37" s="31" t="s">
        <v>315</v>
      </c>
      <c r="K37" s="435"/>
      <c r="L37" s="433"/>
    </row>
    <row r="38" spans="1:12" ht="24" x14ac:dyDescent="0.25">
      <c r="A38" s="30" t="s">
        <v>294</v>
      </c>
      <c r="B38" s="32" t="s">
        <v>293</v>
      </c>
      <c r="C38" s="33">
        <v>0</v>
      </c>
      <c r="D38" s="33">
        <v>0</v>
      </c>
      <c r="E38" s="23">
        <f t="shared" si="7"/>
        <v>0</v>
      </c>
      <c r="F38" s="33">
        <v>0</v>
      </c>
      <c r="G38" s="33">
        <v>0</v>
      </c>
      <c r="H38" s="23">
        <f t="shared" ref="H38:H40" si="10">F38+G38</f>
        <v>0</v>
      </c>
      <c r="I38" s="23">
        <f t="shared" ref="I38:I40" si="11">E38+H38</f>
        <v>0</v>
      </c>
      <c r="J38" s="31" t="s">
        <v>315</v>
      </c>
      <c r="K38" s="435"/>
      <c r="L38" s="433"/>
    </row>
    <row r="39" spans="1:12" x14ac:dyDescent="0.25">
      <c r="A39" s="30" t="s">
        <v>290</v>
      </c>
      <c r="B39" s="32" t="s">
        <v>291</v>
      </c>
      <c r="C39" s="33">
        <v>0</v>
      </c>
      <c r="D39" s="33">
        <v>0</v>
      </c>
      <c r="E39" s="23">
        <f t="shared" si="7"/>
        <v>0</v>
      </c>
      <c r="F39" s="33">
        <v>0</v>
      </c>
      <c r="G39" s="33">
        <v>0</v>
      </c>
      <c r="H39" s="23">
        <f t="shared" si="10"/>
        <v>0</v>
      </c>
      <c r="I39" s="23">
        <f t="shared" si="11"/>
        <v>0</v>
      </c>
      <c r="J39" s="31" t="s">
        <v>315</v>
      </c>
      <c r="K39" s="435"/>
      <c r="L39" s="433"/>
    </row>
    <row r="40" spans="1:12" x14ac:dyDescent="0.25">
      <c r="A40" s="30" t="s">
        <v>289</v>
      </c>
      <c r="B40" s="32" t="s">
        <v>61</v>
      </c>
      <c r="C40" s="33">
        <v>0</v>
      </c>
      <c r="D40" s="33">
        <v>0</v>
      </c>
      <c r="E40" s="23">
        <f t="shared" si="7"/>
        <v>0</v>
      </c>
      <c r="F40" s="33">
        <v>0</v>
      </c>
      <c r="G40" s="33">
        <v>0</v>
      </c>
      <c r="H40" s="23">
        <f t="shared" si="10"/>
        <v>0</v>
      </c>
      <c r="I40" s="23">
        <f t="shared" si="11"/>
        <v>0</v>
      </c>
      <c r="J40" s="31" t="s">
        <v>315</v>
      </c>
      <c r="K40" s="435"/>
      <c r="L40" s="433"/>
    </row>
    <row r="41" spans="1:12" hidden="1" x14ac:dyDescent="0.25">
      <c r="A41" s="30"/>
      <c r="B41" s="32"/>
      <c r="C41" s="33"/>
      <c r="D41" s="33"/>
      <c r="E41" s="23"/>
      <c r="F41" s="33"/>
      <c r="G41" s="33"/>
      <c r="H41" s="23"/>
      <c r="I41" s="23"/>
      <c r="J41" s="31"/>
      <c r="K41" s="435"/>
      <c r="L41" s="433"/>
    </row>
    <row r="42" spans="1:12" x14ac:dyDescent="0.25">
      <c r="A42" s="30"/>
      <c r="B42" s="350" t="s">
        <v>335</v>
      </c>
      <c r="C42" s="357">
        <f>SUM(C35:C41)</f>
        <v>0</v>
      </c>
      <c r="D42" s="357">
        <f>SUM(D35:D41)</f>
        <v>0</v>
      </c>
      <c r="E42" s="358">
        <f>SUM(C42:D42)</f>
        <v>0</v>
      </c>
      <c r="F42" s="357">
        <f>SUM(F35:F41)</f>
        <v>0</v>
      </c>
      <c r="G42" s="357">
        <f>SUM(G35:G41)</f>
        <v>0</v>
      </c>
      <c r="H42" s="358">
        <f>SUM(F42:G42)</f>
        <v>0</v>
      </c>
      <c r="I42" s="358">
        <f>E42+H42</f>
        <v>0</v>
      </c>
      <c r="J42" s="349"/>
      <c r="K42" s="435"/>
      <c r="L42" s="433"/>
    </row>
    <row r="43" spans="1:12" ht="18" customHeight="1" x14ac:dyDescent="0.25">
      <c r="A43" s="30"/>
      <c r="B43" s="356" t="s">
        <v>336</v>
      </c>
      <c r="C43" s="353"/>
      <c r="D43" s="353"/>
      <c r="E43" s="354"/>
      <c r="F43" s="353"/>
      <c r="G43" s="353"/>
      <c r="H43" s="354"/>
      <c r="I43" s="354"/>
      <c r="J43" s="355"/>
      <c r="K43" s="491" t="e">
        <f>E49/E50</f>
        <v>#DIV/0!</v>
      </c>
      <c r="L43" s="494" t="s">
        <v>471</v>
      </c>
    </row>
    <row r="44" spans="1:12" x14ac:dyDescent="0.25">
      <c r="A44" s="30" t="s">
        <v>435</v>
      </c>
      <c r="B44" s="32" t="s">
        <v>438</v>
      </c>
      <c r="C44" s="33">
        <v>0</v>
      </c>
      <c r="D44" s="33">
        <v>0</v>
      </c>
      <c r="E44" s="23">
        <f t="shared" ref="E44" si="12">C44+D44</f>
        <v>0</v>
      </c>
      <c r="F44" s="33">
        <v>0</v>
      </c>
      <c r="G44" s="33">
        <v>0</v>
      </c>
      <c r="H44" s="23">
        <f t="shared" ref="H44" si="13">F44+G44</f>
        <v>0</v>
      </c>
      <c r="I44" s="23">
        <f t="shared" ref="I44" si="14">E44+H44</f>
        <v>0</v>
      </c>
      <c r="J44" s="31" t="s">
        <v>316</v>
      </c>
      <c r="K44" s="492"/>
      <c r="L44" s="495"/>
    </row>
    <row r="45" spans="1:12" ht="24" x14ac:dyDescent="0.25">
      <c r="A45" s="30" t="s">
        <v>436</v>
      </c>
      <c r="B45" s="32" t="s">
        <v>439</v>
      </c>
      <c r="C45" s="33">
        <v>0</v>
      </c>
      <c r="D45" s="33">
        <v>0</v>
      </c>
      <c r="E45" s="23">
        <f t="shared" ref="E45:E48" si="15">C45+D45</f>
        <v>0</v>
      </c>
      <c r="F45" s="33">
        <v>0</v>
      </c>
      <c r="G45" s="33">
        <v>0</v>
      </c>
      <c r="H45" s="23">
        <f t="shared" ref="H45:H48" si="16">F45+G45</f>
        <v>0</v>
      </c>
      <c r="I45" s="23">
        <f t="shared" ref="I45:I48" si="17">E45+H45</f>
        <v>0</v>
      </c>
      <c r="J45" s="31" t="s">
        <v>316</v>
      </c>
      <c r="K45" s="492"/>
      <c r="L45" s="495"/>
    </row>
    <row r="46" spans="1:12" ht="24" x14ac:dyDescent="0.25">
      <c r="A46" s="30" t="s">
        <v>48</v>
      </c>
      <c r="B46" s="32" t="s">
        <v>440</v>
      </c>
      <c r="C46" s="33">
        <v>0</v>
      </c>
      <c r="D46" s="33">
        <v>0</v>
      </c>
      <c r="E46" s="23">
        <f t="shared" si="15"/>
        <v>0</v>
      </c>
      <c r="F46" s="33">
        <v>0</v>
      </c>
      <c r="G46" s="33">
        <v>0</v>
      </c>
      <c r="H46" s="23">
        <f t="shared" si="16"/>
        <v>0</v>
      </c>
      <c r="I46" s="23">
        <f t="shared" si="17"/>
        <v>0</v>
      </c>
      <c r="J46" s="31" t="s">
        <v>316</v>
      </c>
      <c r="K46" s="492"/>
      <c r="L46" s="495"/>
    </row>
    <row r="47" spans="1:12" ht="24" x14ac:dyDescent="0.25">
      <c r="A47" s="30" t="s">
        <v>437</v>
      </c>
      <c r="B47" s="32" t="s">
        <v>441</v>
      </c>
      <c r="C47" s="33">
        <v>0</v>
      </c>
      <c r="D47" s="33">
        <v>0</v>
      </c>
      <c r="E47" s="23">
        <f t="shared" si="15"/>
        <v>0</v>
      </c>
      <c r="F47" s="33">
        <v>0</v>
      </c>
      <c r="G47" s="33">
        <v>0</v>
      </c>
      <c r="H47" s="23">
        <f t="shared" si="16"/>
        <v>0</v>
      </c>
      <c r="I47" s="23">
        <f t="shared" si="17"/>
        <v>0</v>
      </c>
      <c r="J47" s="31" t="s">
        <v>316</v>
      </c>
      <c r="K47" s="492"/>
      <c r="L47" s="495"/>
    </row>
    <row r="48" spans="1:12" ht="24" x14ac:dyDescent="0.25">
      <c r="A48" s="30" t="s">
        <v>63</v>
      </c>
      <c r="B48" s="32" t="s">
        <v>442</v>
      </c>
      <c r="C48" s="33">
        <v>0</v>
      </c>
      <c r="D48" s="33">
        <v>0</v>
      </c>
      <c r="E48" s="23">
        <f t="shared" si="15"/>
        <v>0</v>
      </c>
      <c r="F48" s="33">
        <v>0</v>
      </c>
      <c r="G48" s="33">
        <v>0</v>
      </c>
      <c r="H48" s="23">
        <f t="shared" si="16"/>
        <v>0</v>
      </c>
      <c r="I48" s="23">
        <f t="shared" si="17"/>
        <v>0</v>
      </c>
      <c r="J48" s="31" t="s">
        <v>316</v>
      </c>
      <c r="K48" s="492"/>
      <c r="L48" s="495"/>
    </row>
    <row r="49" spans="1:12" x14ac:dyDescent="0.25">
      <c r="A49" s="30"/>
      <c r="B49" s="352" t="s">
        <v>350</v>
      </c>
      <c r="C49" s="359">
        <f>SUM(C44:C48)</f>
        <v>0</v>
      </c>
      <c r="D49" s="359">
        <f>SUM(D44:D48)</f>
        <v>0</v>
      </c>
      <c r="E49" s="360">
        <f>SUM(C49:D49)</f>
        <v>0</v>
      </c>
      <c r="F49" s="359">
        <f>SUM(F44:F48)</f>
        <v>0</v>
      </c>
      <c r="G49" s="359">
        <f>SUM(G44:G48)</f>
        <v>0</v>
      </c>
      <c r="H49" s="360">
        <f>SUM(F49:G49)</f>
        <v>0</v>
      </c>
      <c r="I49" s="360">
        <f>E49+H49</f>
        <v>0</v>
      </c>
      <c r="J49" s="355" t="s">
        <v>316</v>
      </c>
      <c r="K49" s="493"/>
      <c r="L49" s="496"/>
    </row>
    <row r="50" spans="1:12" s="36" customFormat="1" x14ac:dyDescent="0.25">
      <c r="A50" s="30"/>
      <c r="B50" s="34" t="s">
        <v>62</v>
      </c>
      <c r="C50" s="18">
        <f>C42+C49</f>
        <v>0</v>
      </c>
      <c r="D50" s="18">
        <f>D42+D49</f>
        <v>0</v>
      </c>
      <c r="E50" s="19">
        <f>C50+D50</f>
        <v>0</v>
      </c>
      <c r="F50" s="18">
        <f>F42+F49</f>
        <v>0</v>
      </c>
      <c r="G50" s="18">
        <f>G42+G49</f>
        <v>0</v>
      </c>
      <c r="H50" s="19">
        <f>F50+G50</f>
        <v>0</v>
      </c>
      <c r="I50" s="19">
        <f>E50+H50</f>
        <v>0</v>
      </c>
      <c r="J50" s="35"/>
      <c r="K50" s="424"/>
      <c r="L50" s="413"/>
    </row>
    <row r="51" spans="1:12" x14ac:dyDescent="0.25">
      <c r="A51" s="30" t="s">
        <v>63</v>
      </c>
      <c r="B51" s="483" t="s">
        <v>64</v>
      </c>
      <c r="C51" s="484"/>
      <c r="D51" s="484"/>
      <c r="E51" s="484"/>
      <c r="F51" s="484"/>
      <c r="G51" s="484"/>
      <c r="H51" s="484"/>
      <c r="I51" s="484"/>
      <c r="J51" s="31"/>
      <c r="K51" s="435"/>
      <c r="L51" s="433"/>
    </row>
    <row r="52" spans="1:12" x14ac:dyDescent="0.25">
      <c r="A52" s="30" t="s">
        <v>65</v>
      </c>
      <c r="B52" s="32" t="s">
        <v>66</v>
      </c>
      <c r="C52" s="40">
        <f>C53+C54</f>
        <v>0</v>
      </c>
      <c r="D52" s="40">
        <f>D53+D54</f>
        <v>0</v>
      </c>
      <c r="E52" s="41">
        <f>C52+D52</f>
        <v>0</v>
      </c>
      <c r="F52" s="40">
        <f>F53+F54</f>
        <v>0</v>
      </c>
      <c r="G52" s="40">
        <f>G53+G54</f>
        <v>0</v>
      </c>
      <c r="H52" s="23">
        <f>F52+G52</f>
        <v>0</v>
      </c>
      <c r="I52" s="23">
        <f>E52+H52</f>
        <v>0</v>
      </c>
      <c r="J52" s="31" t="s">
        <v>316</v>
      </c>
      <c r="K52" s="435"/>
      <c r="L52" s="433"/>
    </row>
    <row r="53" spans="1:12" x14ac:dyDescent="0.25">
      <c r="A53" s="30" t="s">
        <v>67</v>
      </c>
      <c r="B53" s="32" t="s">
        <v>68</v>
      </c>
      <c r="C53" s="33">
        <v>0</v>
      </c>
      <c r="D53" s="33">
        <v>0</v>
      </c>
      <c r="E53" s="41">
        <f t="shared" ref="E53:E56" si="18">C53+D53</f>
        <v>0</v>
      </c>
      <c r="F53" s="33">
        <v>0</v>
      </c>
      <c r="G53" s="33">
        <v>0</v>
      </c>
      <c r="H53" s="23">
        <f t="shared" ref="H53:H56" si="19">F53+G53</f>
        <v>0</v>
      </c>
      <c r="I53" s="23">
        <f t="shared" ref="I53:I56" si="20">E53+H53</f>
        <v>0</v>
      </c>
      <c r="J53" s="31" t="s">
        <v>316</v>
      </c>
      <c r="K53" s="435"/>
      <c r="L53" s="433"/>
    </row>
    <row r="54" spans="1:12" x14ac:dyDescent="0.25">
      <c r="A54" s="30" t="s">
        <v>69</v>
      </c>
      <c r="B54" s="32" t="s">
        <v>70</v>
      </c>
      <c r="C54" s="33">
        <v>0</v>
      </c>
      <c r="D54" s="33">
        <v>0</v>
      </c>
      <c r="E54" s="41">
        <f t="shared" si="18"/>
        <v>0</v>
      </c>
      <c r="F54" s="33">
        <v>0</v>
      </c>
      <c r="G54" s="33">
        <v>0</v>
      </c>
      <c r="H54" s="23">
        <f t="shared" si="19"/>
        <v>0</v>
      </c>
      <c r="I54" s="23">
        <f t="shared" si="20"/>
        <v>0</v>
      </c>
      <c r="J54" s="31" t="s">
        <v>316</v>
      </c>
      <c r="K54" s="435"/>
      <c r="L54" s="433"/>
    </row>
    <row r="55" spans="1:12" x14ac:dyDescent="0.25">
      <c r="A55" s="30" t="s">
        <v>295</v>
      </c>
      <c r="B55" s="32" t="s">
        <v>71</v>
      </c>
      <c r="C55" s="346" t="s">
        <v>345</v>
      </c>
      <c r="D55" s="346" t="s">
        <v>345</v>
      </c>
      <c r="E55" s="346" t="s">
        <v>345</v>
      </c>
      <c r="F55" s="346" t="s">
        <v>345</v>
      </c>
      <c r="G55" s="346" t="s">
        <v>345</v>
      </c>
      <c r="H55" s="346" t="s">
        <v>345</v>
      </c>
      <c r="I55" s="346" t="s">
        <v>345</v>
      </c>
      <c r="J55" s="23" t="s">
        <v>333</v>
      </c>
      <c r="K55" s="482" t="s">
        <v>446</v>
      </c>
      <c r="L55" s="482"/>
    </row>
    <row r="56" spans="1:12" ht="24" x14ac:dyDescent="0.25">
      <c r="A56" s="30" t="s">
        <v>72</v>
      </c>
      <c r="B56" s="32" t="s">
        <v>73</v>
      </c>
      <c r="C56" s="33">
        <v>0</v>
      </c>
      <c r="D56" s="33">
        <v>0</v>
      </c>
      <c r="E56" s="41">
        <f t="shared" si="18"/>
        <v>0</v>
      </c>
      <c r="F56" s="33">
        <v>0</v>
      </c>
      <c r="G56" s="33">
        <v>0</v>
      </c>
      <c r="H56" s="23">
        <f t="shared" si="19"/>
        <v>0</v>
      </c>
      <c r="I56" s="23">
        <f t="shared" si="20"/>
        <v>0</v>
      </c>
      <c r="J56" s="31" t="s">
        <v>316</v>
      </c>
      <c r="K56" s="436" t="e">
        <f>E56/(E14+E50)</f>
        <v>#DIV/0!</v>
      </c>
      <c r="L56" s="416" t="s">
        <v>472</v>
      </c>
    </row>
    <row r="57" spans="1:12" x14ac:dyDescent="0.25">
      <c r="A57" s="30" t="s">
        <v>337</v>
      </c>
      <c r="B57" s="32" t="s">
        <v>338</v>
      </c>
      <c r="C57" s="346" t="s">
        <v>345</v>
      </c>
      <c r="D57" s="346" t="s">
        <v>345</v>
      </c>
      <c r="E57" s="346" t="s">
        <v>345</v>
      </c>
      <c r="F57" s="346" t="s">
        <v>345</v>
      </c>
      <c r="G57" s="346" t="s">
        <v>345</v>
      </c>
      <c r="H57" s="346" t="s">
        <v>345</v>
      </c>
      <c r="I57" s="346" t="s">
        <v>345</v>
      </c>
      <c r="J57" s="23" t="s">
        <v>333</v>
      </c>
      <c r="K57" s="482" t="s">
        <v>446</v>
      </c>
      <c r="L57" s="482"/>
    </row>
    <row r="58" spans="1:12" s="36" customFormat="1" x14ac:dyDescent="0.25">
      <c r="A58" s="30"/>
      <c r="B58" s="34" t="s">
        <v>74</v>
      </c>
      <c r="C58" s="18">
        <f>C52+C56</f>
        <v>0</v>
      </c>
      <c r="D58" s="18">
        <f>D52+D56</f>
        <v>0</v>
      </c>
      <c r="E58" s="19">
        <f>C58+D58</f>
        <v>0</v>
      </c>
      <c r="F58" s="18">
        <f>F52+F56</f>
        <v>0</v>
      </c>
      <c r="G58" s="18">
        <f>G52+G56</f>
        <v>0</v>
      </c>
      <c r="H58" s="18">
        <f>SUM(F58:G58)</f>
        <v>0</v>
      </c>
      <c r="I58" s="19">
        <f>E58+H58</f>
        <v>0</v>
      </c>
      <c r="J58" s="35"/>
      <c r="K58" s="424"/>
      <c r="L58" s="413"/>
    </row>
    <row r="59" spans="1:12" x14ac:dyDescent="0.25">
      <c r="A59" s="30" t="s">
        <v>77</v>
      </c>
      <c r="B59" s="483" t="s">
        <v>339</v>
      </c>
      <c r="C59" s="485"/>
      <c r="D59" s="485"/>
      <c r="E59" s="485"/>
      <c r="F59" s="485"/>
      <c r="G59" s="485"/>
      <c r="H59" s="485"/>
      <c r="I59" s="485"/>
      <c r="J59" s="31"/>
      <c r="K59" s="435"/>
      <c r="L59" s="433"/>
    </row>
    <row r="60" spans="1:12" x14ac:dyDescent="0.25">
      <c r="A60" s="30" t="s">
        <v>75</v>
      </c>
      <c r="B60" s="42" t="s">
        <v>340</v>
      </c>
      <c r="C60" s="346" t="s">
        <v>345</v>
      </c>
      <c r="D60" s="346" t="s">
        <v>345</v>
      </c>
      <c r="E60" s="346" t="s">
        <v>345</v>
      </c>
      <c r="F60" s="33">
        <v>0</v>
      </c>
      <c r="G60" s="33">
        <v>0</v>
      </c>
      <c r="H60" s="23">
        <f>F60+G60</f>
        <v>0</v>
      </c>
      <c r="I60" s="23">
        <f>H60</f>
        <v>0</v>
      </c>
      <c r="J60" s="497" t="s">
        <v>346</v>
      </c>
      <c r="K60" s="498"/>
      <c r="L60" s="499"/>
    </row>
    <row r="61" spans="1:12" x14ac:dyDescent="0.25">
      <c r="A61" s="30" t="s">
        <v>341</v>
      </c>
      <c r="B61" s="42" t="s">
        <v>342</v>
      </c>
      <c r="C61" s="346" t="s">
        <v>345</v>
      </c>
      <c r="D61" s="346" t="s">
        <v>345</v>
      </c>
      <c r="E61" s="346" t="s">
        <v>345</v>
      </c>
      <c r="F61" s="33">
        <v>0</v>
      </c>
      <c r="G61" s="33">
        <v>0</v>
      </c>
      <c r="H61" s="23">
        <f>F61+G61</f>
        <v>0</v>
      </c>
      <c r="I61" s="23">
        <f>H61</f>
        <v>0</v>
      </c>
      <c r="J61" s="500"/>
      <c r="K61" s="501"/>
      <c r="L61" s="502"/>
    </row>
    <row r="62" spans="1:12" s="36" customFormat="1" x14ac:dyDescent="0.25">
      <c r="A62" s="43"/>
      <c r="B62" s="34" t="s">
        <v>76</v>
      </c>
      <c r="C62" s="346" t="s">
        <v>345</v>
      </c>
      <c r="D62" s="346" t="s">
        <v>345</v>
      </c>
      <c r="E62" s="346" t="s">
        <v>345</v>
      </c>
      <c r="F62" s="18">
        <f>SUM(F60:F60)</f>
        <v>0</v>
      </c>
      <c r="G62" s="18">
        <f>SUM(G60:G60)</f>
        <v>0</v>
      </c>
      <c r="H62" s="19">
        <f>F62+G62</f>
        <v>0</v>
      </c>
      <c r="I62" s="23">
        <f>H62</f>
        <v>0</v>
      </c>
      <c r="J62" s="35"/>
      <c r="K62" s="424"/>
      <c r="L62" s="413"/>
    </row>
    <row r="63" spans="1:12" s="36" customFormat="1" ht="26.1" customHeight="1" x14ac:dyDescent="0.25">
      <c r="A63" s="30" t="s">
        <v>449</v>
      </c>
      <c r="B63" s="420" t="s">
        <v>450</v>
      </c>
      <c r="C63" s="18"/>
      <c r="D63" s="18"/>
      <c r="E63" s="19"/>
      <c r="F63" s="18"/>
      <c r="G63" s="18"/>
      <c r="H63" s="19"/>
      <c r="I63" s="19"/>
      <c r="J63" s="421"/>
      <c r="K63" s="422"/>
      <c r="L63" s="423"/>
    </row>
    <row r="64" spans="1:12" s="36" customFormat="1" ht="24" x14ac:dyDescent="0.25">
      <c r="A64" s="30" t="s">
        <v>451</v>
      </c>
      <c r="B64" s="42" t="s">
        <v>476</v>
      </c>
      <c r="C64" s="33">
        <v>0</v>
      </c>
      <c r="D64" s="33">
        <v>0</v>
      </c>
      <c r="E64" s="41">
        <f t="shared" ref="E64:E65" si="21">C64+D64</f>
        <v>0</v>
      </c>
      <c r="F64" s="33">
        <v>0</v>
      </c>
      <c r="G64" s="33">
        <v>0</v>
      </c>
      <c r="H64" s="23">
        <f t="shared" ref="H64:H65" si="22">F64+G64</f>
        <v>0</v>
      </c>
      <c r="I64" s="23">
        <f t="shared" ref="I64:I66" si="23">E64+H64</f>
        <v>0</v>
      </c>
      <c r="J64" s="23" t="s">
        <v>315</v>
      </c>
      <c r="K64" s="424" t="e">
        <f>E64/(E11+E13+E19+E20+E23+E28+E50+E53+E73)</f>
        <v>#DIV/0!</v>
      </c>
      <c r="L64" s="416" t="s">
        <v>473</v>
      </c>
    </row>
    <row r="65" spans="1:12" s="36" customFormat="1" ht="38.1" customHeight="1" x14ac:dyDescent="0.25">
      <c r="A65" s="30" t="s">
        <v>452</v>
      </c>
      <c r="B65" s="42" t="s">
        <v>453</v>
      </c>
      <c r="C65" s="33">
        <v>0</v>
      </c>
      <c r="D65" s="33">
        <v>0</v>
      </c>
      <c r="E65" s="41">
        <f t="shared" si="21"/>
        <v>0</v>
      </c>
      <c r="F65" s="33">
        <v>0</v>
      </c>
      <c r="G65" s="33">
        <v>0</v>
      </c>
      <c r="H65" s="23">
        <f t="shared" si="22"/>
        <v>0</v>
      </c>
      <c r="I65" s="23">
        <f t="shared" si="23"/>
        <v>0</v>
      </c>
      <c r="J65" s="23" t="s">
        <v>315</v>
      </c>
      <c r="K65" s="424" t="e">
        <f>E65/E75</f>
        <v>#DIV/0!</v>
      </c>
      <c r="L65" s="416" t="s">
        <v>474</v>
      </c>
    </row>
    <row r="66" spans="1:12" s="36" customFormat="1" x14ac:dyDescent="0.25">
      <c r="A66" s="43"/>
      <c r="B66" s="34" t="s">
        <v>299</v>
      </c>
      <c r="C66" s="18">
        <f>SUM(C64:C65)</f>
        <v>0</v>
      </c>
      <c r="D66" s="18">
        <f>SUM(D64:D65)</f>
        <v>0</v>
      </c>
      <c r="E66" s="19">
        <f>SUM(C66:D66)</f>
        <v>0</v>
      </c>
      <c r="F66" s="18">
        <f>SUM(F64:F65)</f>
        <v>0</v>
      </c>
      <c r="G66" s="18">
        <f>SUM(G64:G65)</f>
        <v>0</v>
      </c>
      <c r="H66" s="19">
        <f>SUM(F66:G66)</f>
        <v>0</v>
      </c>
      <c r="I66" s="19">
        <f t="shared" si="23"/>
        <v>0</v>
      </c>
      <c r="J66" s="19" t="s">
        <v>315</v>
      </c>
      <c r="K66" s="424"/>
      <c r="L66" s="424"/>
    </row>
    <row r="67" spans="1:12" s="36" customFormat="1" ht="24" x14ac:dyDescent="0.25">
      <c r="A67" s="43">
        <v>8</v>
      </c>
      <c r="B67" s="417" t="s">
        <v>447</v>
      </c>
      <c r="C67" s="418"/>
      <c r="D67" s="418"/>
      <c r="E67" s="418"/>
      <c r="F67" s="418"/>
      <c r="G67" s="418"/>
      <c r="H67" s="418"/>
      <c r="I67" s="419"/>
      <c r="J67" s="35"/>
      <c r="K67" s="424"/>
      <c r="L67" s="413"/>
    </row>
    <row r="68" spans="1:12" s="36" customFormat="1" ht="24" x14ac:dyDescent="0.25">
      <c r="A68" s="43">
        <v>8.1</v>
      </c>
      <c r="B68" s="89" t="s">
        <v>343</v>
      </c>
      <c r="C68" s="337">
        <v>0</v>
      </c>
      <c r="D68" s="337">
        <v>0</v>
      </c>
      <c r="E68" s="23">
        <f>C68+D68</f>
        <v>0</v>
      </c>
      <c r="F68" s="33">
        <v>0</v>
      </c>
      <c r="G68" s="33">
        <v>0</v>
      </c>
      <c r="H68" s="23">
        <f>F68+G68</f>
        <v>0</v>
      </c>
      <c r="I68" s="23">
        <f>E68+H68</f>
        <v>0</v>
      </c>
      <c r="J68" s="31" t="s">
        <v>316</v>
      </c>
      <c r="K68" s="424"/>
      <c r="L68" s="413"/>
    </row>
    <row r="69" spans="1:12" s="36" customFormat="1" ht="24" x14ac:dyDescent="0.25">
      <c r="A69" s="43">
        <v>8.1999999999999993</v>
      </c>
      <c r="B69" s="38" t="s">
        <v>344</v>
      </c>
      <c r="C69" s="337">
        <v>0</v>
      </c>
      <c r="D69" s="337">
        <v>0</v>
      </c>
      <c r="E69" s="23">
        <f>C69+D69</f>
        <v>0</v>
      </c>
      <c r="F69" s="33">
        <v>0</v>
      </c>
      <c r="G69" s="33">
        <v>0</v>
      </c>
      <c r="H69" s="23">
        <f>F69+G69</f>
        <v>0</v>
      </c>
      <c r="I69" s="23">
        <f>E69+H69</f>
        <v>0</v>
      </c>
      <c r="J69" s="31" t="s">
        <v>316</v>
      </c>
      <c r="K69" s="424" t="e">
        <f>E69/E75</f>
        <v>#DIV/0!</v>
      </c>
      <c r="L69" s="416" t="s">
        <v>474</v>
      </c>
    </row>
    <row r="70" spans="1:12" s="36" customFormat="1" x14ac:dyDescent="0.25">
      <c r="A70" s="43"/>
      <c r="B70" s="34" t="s">
        <v>448</v>
      </c>
      <c r="C70" s="18">
        <f>SUM(C68:C69)</f>
        <v>0</v>
      </c>
      <c r="D70" s="18">
        <f>SUM(D68:D69)</f>
        <v>0</v>
      </c>
      <c r="E70" s="19">
        <f>SUM(C70:D70)</f>
        <v>0</v>
      </c>
      <c r="F70" s="18">
        <f>SUM(F68:F69)</f>
        <v>0</v>
      </c>
      <c r="G70" s="18">
        <f>SUM(G68:G69)</f>
        <v>0</v>
      </c>
      <c r="H70" s="19">
        <f>SUM(F70:G70)</f>
        <v>0</v>
      </c>
      <c r="I70" s="19">
        <f>E70+H70</f>
        <v>0</v>
      </c>
      <c r="J70" s="35"/>
      <c r="K70" s="424"/>
      <c r="L70" s="413"/>
    </row>
    <row r="71" spans="1:12" s="36" customFormat="1" x14ac:dyDescent="0.25">
      <c r="A71" s="30" t="s">
        <v>454</v>
      </c>
      <c r="B71" s="34" t="s">
        <v>455</v>
      </c>
      <c r="C71" s="18"/>
      <c r="D71" s="18"/>
      <c r="E71" s="19"/>
      <c r="F71" s="18"/>
      <c r="G71" s="18"/>
      <c r="H71" s="19"/>
      <c r="I71" s="19"/>
      <c r="J71" s="19"/>
      <c r="K71" s="364"/>
      <c r="L71" s="424"/>
    </row>
    <row r="72" spans="1:12" s="36" customFormat="1" ht="60" x14ac:dyDescent="0.25">
      <c r="A72" s="425" t="s">
        <v>456</v>
      </c>
      <c r="B72" s="34" t="s">
        <v>457</v>
      </c>
      <c r="C72" s="33">
        <v>0</v>
      </c>
      <c r="D72" s="33">
        <v>0</v>
      </c>
      <c r="E72" s="41">
        <f t="shared" ref="E72" si="24">C72+D72</f>
        <v>0</v>
      </c>
      <c r="F72" s="33">
        <v>0</v>
      </c>
      <c r="G72" s="33">
        <v>0</v>
      </c>
      <c r="H72" s="23">
        <f t="shared" ref="H72" si="25">F72+G72</f>
        <v>0</v>
      </c>
      <c r="I72" s="23">
        <f t="shared" ref="I72:I73" si="26">E72+H72</f>
        <v>0</v>
      </c>
      <c r="J72" s="19"/>
      <c r="K72" s="364"/>
      <c r="L72" s="424"/>
    </row>
    <row r="73" spans="1:12" s="36" customFormat="1" ht="30.95" customHeight="1" x14ac:dyDescent="0.25">
      <c r="A73" s="425"/>
      <c r="B73" s="420" t="s">
        <v>458</v>
      </c>
      <c r="C73" s="33">
        <v>0</v>
      </c>
      <c r="D73" s="33">
        <v>0</v>
      </c>
      <c r="E73" s="41">
        <f>SUM(C73:D73)</f>
        <v>0</v>
      </c>
      <c r="F73" s="33">
        <v>0</v>
      </c>
      <c r="G73" s="33">
        <v>0</v>
      </c>
      <c r="H73" s="23">
        <f>SUM(F73:G73)</f>
        <v>0</v>
      </c>
      <c r="I73" s="23">
        <f t="shared" si="26"/>
        <v>0</v>
      </c>
      <c r="J73" s="19"/>
      <c r="K73" s="503" t="s">
        <v>459</v>
      </c>
      <c r="L73" s="504"/>
    </row>
    <row r="74" spans="1:12" s="36" customFormat="1" ht="24.75" x14ac:dyDescent="0.25">
      <c r="A74" s="30"/>
      <c r="B74" s="34" t="s">
        <v>460</v>
      </c>
      <c r="C74" s="18">
        <f>SUM(C72)</f>
        <v>0</v>
      </c>
      <c r="D74" s="18">
        <f>SUM(D72)</f>
        <v>0</v>
      </c>
      <c r="E74" s="19">
        <f>SUM(C74:D74)</f>
        <v>0</v>
      </c>
      <c r="F74" s="18">
        <f>SUM(F72)</f>
        <v>0</v>
      </c>
      <c r="G74" s="18">
        <f>SUM(G72)</f>
        <v>0</v>
      </c>
      <c r="H74" s="19">
        <f>SUM(F74:G74)</f>
        <v>0</v>
      </c>
      <c r="I74" s="19">
        <f>E74+H74</f>
        <v>0</v>
      </c>
      <c r="J74" s="19" t="s">
        <v>461</v>
      </c>
      <c r="K74" s="364" t="e">
        <f>E74/(E14+E32+E50+E58+E66+E70)</f>
        <v>#DIV/0!</v>
      </c>
      <c r="L74" s="351" t="s">
        <v>462</v>
      </c>
    </row>
    <row r="75" spans="1:12" s="47" customFormat="1" ht="21" customHeight="1" x14ac:dyDescent="0.25">
      <c r="A75" s="428"/>
      <c r="B75" s="44" t="s">
        <v>78</v>
      </c>
      <c r="C75" s="45">
        <f>C14+C32+C50+C58+C66+C70+C74</f>
        <v>0</v>
      </c>
      <c r="D75" s="45">
        <f>D14+D32+D50+D58+D66+D70+D74</f>
        <v>0</v>
      </c>
      <c r="E75" s="45">
        <f>C75+D75</f>
        <v>0</v>
      </c>
      <c r="F75" s="45">
        <f>F14+F32+F50+F58+F66+F70+F74</f>
        <v>0</v>
      </c>
      <c r="G75" s="45">
        <f>G14+G32+G50+G58+G66+G70+G74</f>
        <v>0</v>
      </c>
      <c r="H75" s="45">
        <f>SUM(F75:G75)</f>
        <v>0</v>
      </c>
      <c r="I75" s="45">
        <f>E75+H75</f>
        <v>0</v>
      </c>
      <c r="J75" s="46"/>
      <c r="K75" s="413"/>
      <c r="L75" s="413"/>
    </row>
    <row r="76" spans="1:12" ht="10.5" customHeight="1" x14ac:dyDescent="0.25">
      <c r="A76" s="429"/>
      <c r="B76" s="430"/>
      <c r="C76" s="427"/>
      <c r="D76" s="427"/>
      <c r="F76" s="427"/>
      <c r="G76" s="427"/>
    </row>
    <row r="77" spans="1:12" x14ac:dyDescent="0.25">
      <c r="A77" s="429"/>
      <c r="B77" s="430"/>
      <c r="C77" s="431"/>
      <c r="D77" s="431"/>
      <c r="F77" s="431"/>
      <c r="G77" s="431"/>
      <c r="I77" s="362"/>
      <c r="J77" s="15"/>
      <c r="K77" s="437"/>
      <c r="L77" s="437"/>
    </row>
    <row r="78" spans="1:12" s="14" customFormat="1" ht="15.95" customHeight="1" x14ac:dyDescent="0.25">
      <c r="A78" s="48"/>
      <c r="B78" s="11"/>
      <c r="C78" s="12"/>
      <c r="D78" s="12"/>
      <c r="E78" s="13"/>
      <c r="F78" s="12"/>
      <c r="G78" s="12"/>
      <c r="H78" s="13"/>
      <c r="I78" s="13"/>
      <c r="K78" s="432"/>
      <c r="L78" s="432"/>
    </row>
    <row r="79" spans="1:12" ht="20.100000000000001" customHeight="1" x14ac:dyDescent="0.25">
      <c r="A79" s="49"/>
      <c r="B79" s="426"/>
      <c r="C79" s="426"/>
      <c r="D79" s="426"/>
      <c r="E79" s="362"/>
      <c r="F79" s="427"/>
      <c r="G79" s="427"/>
      <c r="J79" s="15"/>
      <c r="K79" s="437"/>
      <c r="L79" s="437"/>
    </row>
    <row r="80" spans="1:12" x14ac:dyDescent="0.25">
      <c r="A80" s="49"/>
      <c r="B80" s="361"/>
      <c r="C80" s="361"/>
      <c r="D80" s="361"/>
      <c r="E80" s="362"/>
      <c r="F80" s="363"/>
      <c r="G80" s="362"/>
      <c r="J80" s="15"/>
      <c r="K80" s="437"/>
      <c r="L80" s="437"/>
    </row>
    <row r="81" spans="1:12" x14ac:dyDescent="0.25">
      <c r="A81" s="49"/>
      <c r="B81" s="361"/>
      <c r="C81" s="361"/>
      <c r="D81" s="361"/>
      <c r="E81" s="362"/>
      <c r="F81" s="363"/>
      <c r="G81" s="362"/>
      <c r="J81" s="15"/>
      <c r="K81" s="437"/>
      <c r="L81" s="437"/>
    </row>
    <row r="82" spans="1:12" x14ac:dyDescent="0.25">
      <c r="A82" s="49"/>
      <c r="B82" s="361"/>
      <c r="C82" s="361"/>
      <c r="D82" s="361"/>
      <c r="E82" s="362"/>
      <c r="F82" s="363"/>
      <c r="G82" s="362"/>
      <c r="J82" s="15"/>
      <c r="K82" s="437"/>
      <c r="L82" s="437"/>
    </row>
    <row r="83" spans="1:12" ht="15.75" x14ac:dyDescent="0.25">
      <c r="A83" s="50"/>
      <c r="B83" s="332" t="s">
        <v>281</v>
      </c>
      <c r="J83" s="15"/>
      <c r="K83" s="437"/>
      <c r="L83" s="437"/>
    </row>
    <row r="84" spans="1:12" x14ac:dyDescent="0.25">
      <c r="A84" s="50"/>
      <c r="B84" s="51"/>
      <c r="J84" s="15"/>
      <c r="K84" s="437"/>
      <c r="L84" s="437"/>
    </row>
    <row r="85" spans="1:12" ht="25.5" x14ac:dyDescent="0.25">
      <c r="A85" s="52" t="s">
        <v>79</v>
      </c>
      <c r="B85" s="53" t="s">
        <v>80</v>
      </c>
      <c r="C85" s="345"/>
      <c r="J85" s="15"/>
      <c r="K85" s="437"/>
      <c r="L85" s="437"/>
    </row>
    <row r="86" spans="1:12" x14ac:dyDescent="0.25">
      <c r="A86" s="53" t="s">
        <v>81</v>
      </c>
      <c r="B86" s="53" t="s">
        <v>82</v>
      </c>
      <c r="C86" s="368">
        <f>I75</f>
        <v>0</v>
      </c>
      <c r="D86" s="489"/>
      <c r="E86" s="490"/>
      <c r="F86" s="490"/>
      <c r="G86" s="490"/>
      <c r="H86" s="490"/>
      <c r="J86" s="15"/>
      <c r="K86" s="437"/>
      <c r="L86" s="437"/>
    </row>
    <row r="87" spans="1:12" x14ac:dyDescent="0.25">
      <c r="A87" s="54" t="s">
        <v>83</v>
      </c>
      <c r="B87" s="54" t="s">
        <v>84</v>
      </c>
      <c r="C87" s="345">
        <f>H75</f>
        <v>0</v>
      </c>
      <c r="J87" s="15"/>
      <c r="K87" s="437"/>
      <c r="L87" s="437"/>
    </row>
    <row r="88" spans="1:12" x14ac:dyDescent="0.25">
      <c r="A88" s="54" t="s">
        <v>85</v>
      </c>
      <c r="B88" s="54" t="s">
        <v>86</v>
      </c>
      <c r="C88" s="345">
        <f>C86-C87</f>
        <v>0</v>
      </c>
      <c r="J88" s="15"/>
      <c r="K88" s="437"/>
      <c r="L88" s="437"/>
    </row>
    <row r="89" spans="1:12" x14ac:dyDescent="0.25">
      <c r="A89" s="53" t="s">
        <v>87</v>
      </c>
      <c r="B89" s="53" t="s">
        <v>88</v>
      </c>
      <c r="C89" s="368">
        <f>SUM(C90:C91)</f>
        <v>0</v>
      </c>
      <c r="D89" s="55"/>
      <c r="J89" s="15"/>
      <c r="K89" s="437"/>
      <c r="L89" s="437"/>
    </row>
    <row r="90" spans="1:12" x14ac:dyDescent="0.25">
      <c r="A90" s="54" t="s">
        <v>83</v>
      </c>
      <c r="B90" s="54" t="s">
        <v>89</v>
      </c>
      <c r="C90" s="440"/>
      <c r="D90" s="441" t="e">
        <f>C90/C88</f>
        <v>#DIV/0!</v>
      </c>
      <c r="E90" s="427" t="s">
        <v>475</v>
      </c>
      <c r="G90" s="56"/>
      <c r="J90" s="15"/>
      <c r="K90" s="437"/>
      <c r="L90" s="437"/>
    </row>
    <row r="91" spans="1:12" x14ac:dyDescent="0.25">
      <c r="A91" s="54" t="s">
        <v>85</v>
      </c>
      <c r="B91" s="54" t="s">
        <v>90</v>
      </c>
      <c r="C91" s="345">
        <f>H75</f>
        <v>0</v>
      </c>
      <c r="G91" s="56"/>
      <c r="J91" s="15"/>
      <c r="K91" s="437"/>
      <c r="L91" s="437"/>
    </row>
    <row r="92" spans="1:12" x14ac:dyDescent="0.25">
      <c r="A92" s="53" t="s">
        <v>91</v>
      </c>
      <c r="B92" s="53" t="s">
        <v>92</v>
      </c>
      <c r="C92" s="368">
        <f>C88-C90</f>
        <v>0</v>
      </c>
      <c r="J92" s="15"/>
      <c r="K92" s="437"/>
      <c r="L92" s="437"/>
    </row>
    <row r="93" spans="1:12" x14ac:dyDescent="0.25">
      <c r="J93" s="15"/>
      <c r="K93" s="437"/>
      <c r="L93" s="437"/>
    </row>
    <row r="94" spans="1:12" x14ac:dyDescent="0.25">
      <c r="J94" s="15"/>
      <c r="K94" s="437"/>
      <c r="L94" s="437"/>
    </row>
    <row r="95" spans="1:12" x14ac:dyDescent="0.25">
      <c r="C95" s="57"/>
      <c r="D95" s="58"/>
      <c r="E95" s="58"/>
      <c r="F95" s="58"/>
      <c r="G95" s="58"/>
      <c r="H95" s="58"/>
      <c r="I95" s="58"/>
      <c r="J95" s="58"/>
      <c r="K95" s="438"/>
      <c r="L95" s="438"/>
    </row>
    <row r="96" spans="1:12" x14ac:dyDescent="0.25">
      <c r="D96" s="59"/>
      <c r="E96" s="60"/>
      <c r="F96" s="59"/>
      <c r="G96" s="59"/>
      <c r="H96" s="60"/>
      <c r="I96" s="60"/>
      <c r="J96" s="61"/>
      <c r="K96" s="439"/>
      <c r="L96" s="439"/>
    </row>
  </sheetData>
  <mergeCells count="20">
    <mergeCell ref="D86:H86"/>
    <mergeCell ref="K43:K49"/>
    <mergeCell ref="L43:L49"/>
    <mergeCell ref="J60:L61"/>
    <mergeCell ref="K57:L57"/>
    <mergeCell ref="K73:L73"/>
    <mergeCell ref="B18:I18"/>
    <mergeCell ref="B33:I33"/>
    <mergeCell ref="B51:I51"/>
    <mergeCell ref="B59:I59"/>
    <mergeCell ref="A1:I1"/>
    <mergeCell ref="C6:D6"/>
    <mergeCell ref="F6:G6"/>
    <mergeCell ref="B9:I9"/>
    <mergeCell ref="B15:I15"/>
    <mergeCell ref="K24:L24"/>
    <mergeCell ref="K25:L25"/>
    <mergeCell ref="K26:L26"/>
    <mergeCell ref="K27:L27"/>
    <mergeCell ref="K55:L55"/>
  </mergeCells>
  <conditionalFormatting sqref="D90">
    <cfRule type="containsText" dxfId="9" priority="1" operator="containsText" text="CORECT">
      <formula>NOT(ISERROR(SEARCH("CORECT",D90)))</formula>
    </cfRule>
    <cfRule type="containsText" dxfId="8" priority="2" operator="containsText" text="INCORECT">
      <formula>NOT(ISERROR(SEARCH("INCORECT",D90)))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249977111117893"/>
  </sheetPr>
  <dimension ref="A1:G74"/>
  <sheetViews>
    <sheetView workbookViewId="0">
      <selection activeCell="N16" sqref="N16"/>
    </sheetView>
  </sheetViews>
  <sheetFormatPr defaultColWidth="8.85546875" defaultRowHeight="12" x14ac:dyDescent="0.2"/>
  <cols>
    <col min="1" max="1" width="8.85546875" style="370"/>
    <col min="2" max="2" width="58.28515625" style="370" customWidth="1"/>
    <col min="3" max="3" width="13.5703125" style="372" customWidth="1"/>
    <col min="4" max="4" width="15.7109375" style="370" customWidth="1"/>
    <col min="5" max="5" width="15.28515625" style="370" customWidth="1"/>
    <col min="6" max="6" width="11.5703125" style="370" customWidth="1"/>
    <col min="7" max="7" width="11.28515625" style="370" customWidth="1"/>
    <col min="8" max="8" width="14.28515625" style="370" customWidth="1"/>
    <col min="9" max="16384" width="8.85546875" style="370"/>
  </cols>
  <sheetData>
    <row r="1" spans="1:7" x14ac:dyDescent="0.2">
      <c r="A1" s="516" t="s">
        <v>427</v>
      </c>
      <c r="B1" s="516"/>
      <c r="C1" s="516"/>
      <c r="D1" s="516"/>
      <c r="E1" s="516"/>
    </row>
    <row r="2" spans="1:7" x14ac:dyDescent="0.2">
      <c r="A2" s="369"/>
      <c r="B2" s="369"/>
      <c r="C2" s="371"/>
      <c r="D2" s="369"/>
      <c r="E2" s="369"/>
    </row>
    <row r="3" spans="1:7" x14ac:dyDescent="0.2">
      <c r="A3" s="369"/>
      <c r="B3" s="473" t="s">
        <v>482</v>
      </c>
      <c r="C3" s="371"/>
      <c r="D3" s="369"/>
      <c r="E3" s="369"/>
    </row>
    <row r="4" spans="1:7" x14ac:dyDescent="0.2">
      <c r="A4" s="369"/>
      <c r="B4" s="369"/>
      <c r="C4" s="371"/>
      <c r="D4" s="369"/>
      <c r="E4" s="369"/>
    </row>
    <row r="5" spans="1:7" ht="12.75" thickBot="1" x14ac:dyDescent="0.25"/>
    <row r="6" spans="1:7" ht="36.75" thickBot="1" x14ac:dyDescent="0.25">
      <c r="A6" s="517" t="s">
        <v>352</v>
      </c>
      <c r="B6" s="519" t="s">
        <v>353</v>
      </c>
      <c r="C6" s="373" t="s">
        <v>354</v>
      </c>
      <c r="D6" s="374" t="s">
        <v>355</v>
      </c>
      <c r="E6" s="375" t="s">
        <v>356</v>
      </c>
      <c r="F6" s="412" t="s">
        <v>357</v>
      </c>
      <c r="G6" s="376" t="s">
        <v>358</v>
      </c>
    </row>
    <row r="7" spans="1:7" ht="12.75" thickBot="1" x14ac:dyDescent="0.25">
      <c r="A7" s="518"/>
      <c r="B7" s="520"/>
      <c r="C7" s="373" t="s">
        <v>203</v>
      </c>
      <c r="D7" s="374" t="s">
        <v>203</v>
      </c>
      <c r="E7" s="377" t="s">
        <v>203</v>
      </c>
      <c r="F7" s="377" t="s">
        <v>203</v>
      </c>
      <c r="G7" s="375" t="s">
        <v>203</v>
      </c>
    </row>
    <row r="8" spans="1:7" ht="12.75" thickBot="1" x14ac:dyDescent="0.25">
      <c r="A8" s="378">
        <v>1</v>
      </c>
      <c r="B8" s="379">
        <v>2</v>
      </c>
      <c r="C8" s="380">
        <v>3</v>
      </c>
      <c r="D8" s="379">
        <v>4</v>
      </c>
      <c r="E8" s="379">
        <v>5</v>
      </c>
      <c r="F8" s="381">
        <v>6</v>
      </c>
      <c r="G8" s="382">
        <v>7</v>
      </c>
    </row>
    <row r="9" spans="1:7" x14ac:dyDescent="0.2">
      <c r="A9" s="521" t="s">
        <v>359</v>
      </c>
      <c r="B9" s="522"/>
      <c r="C9" s="522"/>
      <c r="D9" s="522"/>
      <c r="E9" s="522"/>
      <c r="F9" s="522"/>
      <c r="G9" s="522"/>
    </row>
    <row r="10" spans="1:7" ht="11.65" customHeight="1" x14ac:dyDescent="0.2">
      <c r="A10" s="383">
        <v>1.1000000000000001</v>
      </c>
      <c r="B10" s="384" t="s">
        <v>360</v>
      </c>
      <c r="C10" s="385">
        <v>0</v>
      </c>
      <c r="D10" s="386">
        <f>C10*19%</f>
        <v>0</v>
      </c>
      <c r="E10" s="386">
        <f>C10+D10</f>
        <v>0</v>
      </c>
      <c r="F10" s="386"/>
      <c r="G10" s="386"/>
    </row>
    <row r="11" spans="1:7" x14ac:dyDescent="0.2">
      <c r="A11" s="383">
        <v>1.2</v>
      </c>
      <c r="B11" s="384" t="s">
        <v>40</v>
      </c>
      <c r="C11" s="385">
        <v>0</v>
      </c>
      <c r="D11" s="386">
        <f>C11*19%</f>
        <v>0</v>
      </c>
      <c r="E11" s="386">
        <f>C11+D11</f>
        <v>0</v>
      </c>
      <c r="F11" s="386"/>
      <c r="G11" s="386"/>
    </row>
    <row r="12" spans="1:7" ht="13.9" customHeight="1" x14ac:dyDescent="0.2">
      <c r="A12" s="383">
        <v>1.3</v>
      </c>
      <c r="B12" s="387" t="s">
        <v>361</v>
      </c>
      <c r="C12" s="385">
        <v>0</v>
      </c>
      <c r="D12" s="386">
        <f>C12*19%</f>
        <v>0</v>
      </c>
      <c r="E12" s="386">
        <f>C12+D12</f>
        <v>0</v>
      </c>
      <c r="F12" s="386"/>
      <c r="G12" s="386"/>
    </row>
    <row r="13" spans="1:7" x14ac:dyDescent="0.2">
      <c r="A13" s="383">
        <v>1.4</v>
      </c>
      <c r="B13" s="384" t="s">
        <v>362</v>
      </c>
      <c r="C13" s="385">
        <v>0</v>
      </c>
      <c r="D13" s="386">
        <f>C13*19%</f>
        <v>0</v>
      </c>
      <c r="E13" s="386">
        <f>C13+D13</f>
        <v>0</v>
      </c>
      <c r="F13" s="386"/>
      <c r="G13" s="386"/>
    </row>
    <row r="14" spans="1:7" x14ac:dyDescent="0.2">
      <c r="A14" s="505" t="s">
        <v>363</v>
      </c>
      <c r="B14" s="505"/>
      <c r="C14" s="388">
        <f>SUM(C10:C13)</f>
        <v>0</v>
      </c>
      <c r="D14" s="389">
        <f>SUM(D10:D13)</f>
        <v>0</v>
      </c>
      <c r="E14" s="389">
        <f>SUM(E10:E13)</f>
        <v>0</v>
      </c>
      <c r="F14" s="389"/>
      <c r="G14" s="386"/>
    </row>
    <row r="15" spans="1:7" ht="14.45" customHeight="1" x14ac:dyDescent="0.2">
      <c r="A15" s="509" t="s">
        <v>364</v>
      </c>
      <c r="B15" s="510"/>
      <c r="C15" s="510"/>
      <c r="D15" s="510"/>
      <c r="E15" s="510"/>
      <c r="F15" s="510"/>
      <c r="G15" s="511"/>
    </row>
    <row r="16" spans="1:7" ht="49.15" customHeight="1" x14ac:dyDescent="0.2">
      <c r="A16" s="383">
        <v>2.1</v>
      </c>
      <c r="B16" s="384" t="s">
        <v>46</v>
      </c>
      <c r="C16" s="385">
        <v>0</v>
      </c>
      <c r="D16" s="386">
        <f>C16*19%</f>
        <v>0</v>
      </c>
      <c r="E16" s="386">
        <f>C16+D16</f>
        <v>0</v>
      </c>
      <c r="F16" s="386"/>
      <c r="G16" s="386"/>
    </row>
    <row r="17" spans="1:7" x14ac:dyDescent="0.2">
      <c r="A17" s="505" t="s">
        <v>365</v>
      </c>
      <c r="B17" s="505"/>
      <c r="C17" s="388">
        <f>SUM(C16:C16)</f>
        <v>0</v>
      </c>
      <c r="D17" s="389">
        <f>SUM(D16:D16)</f>
        <v>0</v>
      </c>
      <c r="E17" s="389">
        <f>SUM(E16:E16)</f>
        <v>0</v>
      </c>
      <c r="F17" s="389"/>
      <c r="G17" s="386"/>
    </row>
    <row r="18" spans="1:7" ht="14.45" customHeight="1" x14ac:dyDescent="0.2">
      <c r="A18" s="509" t="s">
        <v>366</v>
      </c>
      <c r="B18" s="510"/>
      <c r="C18" s="510"/>
      <c r="D18" s="510"/>
      <c r="E18" s="510"/>
      <c r="F18" s="510"/>
      <c r="G18" s="511"/>
    </row>
    <row r="19" spans="1:7" x14ac:dyDescent="0.2">
      <c r="A19" s="383">
        <v>3.1</v>
      </c>
      <c r="B19" s="384" t="s">
        <v>367</v>
      </c>
      <c r="C19" s="388">
        <f>SUM(C20:C22)</f>
        <v>0</v>
      </c>
      <c r="D19" s="389">
        <f>SUM(D20:D22)</f>
        <v>0</v>
      </c>
      <c r="E19" s="389">
        <f>SUM(E20:E22)</f>
        <v>0</v>
      </c>
      <c r="F19" s="386"/>
      <c r="G19" s="386"/>
    </row>
    <row r="20" spans="1:7" x14ac:dyDescent="0.2">
      <c r="A20" s="390" t="s">
        <v>368</v>
      </c>
      <c r="B20" s="384" t="s">
        <v>369</v>
      </c>
      <c r="C20" s="385">
        <v>0</v>
      </c>
      <c r="D20" s="386">
        <f t="shared" ref="D20:D41" si="0">C20*19%</f>
        <v>0</v>
      </c>
      <c r="E20" s="386">
        <f t="shared" ref="E20:E41" si="1">C20+D20</f>
        <v>0</v>
      </c>
      <c r="F20" s="386"/>
      <c r="G20" s="384"/>
    </row>
    <row r="21" spans="1:7" x14ac:dyDescent="0.2">
      <c r="A21" s="390" t="s">
        <v>370</v>
      </c>
      <c r="B21" s="384" t="s">
        <v>371</v>
      </c>
      <c r="C21" s="385">
        <v>0</v>
      </c>
      <c r="D21" s="386">
        <f t="shared" si="0"/>
        <v>0</v>
      </c>
      <c r="E21" s="386">
        <f t="shared" si="1"/>
        <v>0</v>
      </c>
      <c r="F21" s="386"/>
      <c r="G21" s="384"/>
    </row>
    <row r="22" spans="1:7" x14ac:dyDescent="0.2">
      <c r="A22" s="390" t="s">
        <v>372</v>
      </c>
      <c r="B22" s="384" t="s">
        <v>373</v>
      </c>
      <c r="C22" s="385">
        <v>0</v>
      </c>
      <c r="D22" s="386">
        <f t="shared" si="0"/>
        <v>0</v>
      </c>
      <c r="E22" s="386">
        <f t="shared" si="1"/>
        <v>0</v>
      </c>
      <c r="F22" s="386"/>
      <c r="G22" s="384"/>
    </row>
    <row r="23" spans="1:7" ht="24" x14ac:dyDescent="0.2">
      <c r="A23" s="383">
        <v>3.2</v>
      </c>
      <c r="B23" s="387" t="s">
        <v>374</v>
      </c>
      <c r="C23" s="385">
        <v>0</v>
      </c>
      <c r="D23" s="386">
        <f t="shared" si="0"/>
        <v>0</v>
      </c>
      <c r="E23" s="386">
        <f t="shared" si="1"/>
        <v>0</v>
      </c>
      <c r="F23" s="386"/>
      <c r="G23" s="386"/>
    </row>
    <row r="24" spans="1:7" x14ac:dyDescent="0.2">
      <c r="A24" s="383">
        <v>3.3</v>
      </c>
      <c r="B24" s="384" t="s">
        <v>375</v>
      </c>
      <c r="C24" s="385">
        <v>0</v>
      </c>
      <c r="D24" s="386">
        <f t="shared" si="0"/>
        <v>0</v>
      </c>
      <c r="E24" s="386">
        <f t="shared" si="1"/>
        <v>0</v>
      </c>
      <c r="F24" s="386"/>
      <c r="G24" s="386"/>
    </row>
    <row r="25" spans="1:7" x14ac:dyDescent="0.2">
      <c r="A25" s="383">
        <v>3.4</v>
      </c>
      <c r="B25" s="384" t="s">
        <v>376</v>
      </c>
      <c r="C25" s="385">
        <v>0</v>
      </c>
      <c r="D25" s="386">
        <f t="shared" si="0"/>
        <v>0</v>
      </c>
      <c r="E25" s="386">
        <f t="shared" si="1"/>
        <v>0</v>
      </c>
      <c r="F25" s="386"/>
      <c r="G25" s="386"/>
    </row>
    <row r="26" spans="1:7" x14ac:dyDescent="0.2">
      <c r="A26" s="383">
        <v>3.5</v>
      </c>
      <c r="B26" s="384" t="s">
        <v>319</v>
      </c>
      <c r="C26" s="388">
        <f>SUM(C27:C32)</f>
        <v>0</v>
      </c>
      <c r="D26" s="389">
        <f>SUM(D27:D32)</f>
        <v>0</v>
      </c>
      <c r="E26" s="389">
        <f>SUM(E27:E32)</f>
        <v>0</v>
      </c>
      <c r="F26" s="389"/>
      <c r="G26" s="386"/>
    </row>
    <row r="27" spans="1:7" x14ac:dyDescent="0.2">
      <c r="A27" s="390" t="s">
        <v>377</v>
      </c>
      <c r="B27" s="387" t="s">
        <v>378</v>
      </c>
      <c r="C27" s="385">
        <v>0</v>
      </c>
      <c r="D27" s="386">
        <f t="shared" si="0"/>
        <v>0</v>
      </c>
      <c r="E27" s="386">
        <f t="shared" si="1"/>
        <v>0</v>
      </c>
      <c r="F27" s="386"/>
      <c r="G27" s="384"/>
    </row>
    <row r="28" spans="1:7" x14ac:dyDescent="0.2">
      <c r="A28" s="390" t="s">
        <v>379</v>
      </c>
      <c r="B28" s="387" t="s">
        <v>380</v>
      </c>
      <c r="C28" s="385">
        <v>0</v>
      </c>
      <c r="D28" s="386">
        <f t="shared" si="0"/>
        <v>0</v>
      </c>
      <c r="E28" s="386">
        <f t="shared" si="1"/>
        <v>0</v>
      </c>
      <c r="F28" s="386"/>
      <c r="G28" s="384"/>
    </row>
    <row r="29" spans="1:7" ht="24" x14ac:dyDescent="0.2">
      <c r="A29" s="390" t="s">
        <v>381</v>
      </c>
      <c r="B29" s="387" t="s">
        <v>382</v>
      </c>
      <c r="C29" s="385">
        <v>0</v>
      </c>
      <c r="D29" s="386">
        <f t="shared" si="0"/>
        <v>0</v>
      </c>
      <c r="E29" s="386">
        <f t="shared" si="1"/>
        <v>0</v>
      </c>
      <c r="F29" s="386"/>
      <c r="G29" s="384"/>
    </row>
    <row r="30" spans="1:7" ht="24" x14ac:dyDescent="0.2">
      <c r="A30" s="390" t="s">
        <v>383</v>
      </c>
      <c r="B30" s="387" t="s">
        <v>384</v>
      </c>
      <c r="C30" s="385">
        <v>0</v>
      </c>
      <c r="D30" s="386">
        <f t="shared" si="0"/>
        <v>0</v>
      </c>
      <c r="E30" s="386">
        <f t="shared" si="1"/>
        <v>0</v>
      </c>
      <c r="F30" s="386"/>
      <c r="G30" s="384"/>
    </row>
    <row r="31" spans="1:7" ht="24" x14ac:dyDescent="0.2">
      <c r="A31" s="390" t="s">
        <v>385</v>
      </c>
      <c r="B31" s="387" t="s">
        <v>386</v>
      </c>
      <c r="C31" s="385">
        <v>0</v>
      </c>
      <c r="D31" s="386">
        <f t="shared" si="0"/>
        <v>0</v>
      </c>
      <c r="E31" s="386">
        <f t="shared" si="1"/>
        <v>0</v>
      </c>
      <c r="F31" s="386"/>
      <c r="G31" s="384"/>
    </row>
    <row r="32" spans="1:7" x14ac:dyDescent="0.2">
      <c r="A32" s="390" t="s">
        <v>387</v>
      </c>
      <c r="B32" s="387" t="s">
        <v>388</v>
      </c>
      <c r="C32" s="385">
        <v>0</v>
      </c>
      <c r="D32" s="386">
        <f t="shared" si="0"/>
        <v>0</v>
      </c>
      <c r="E32" s="386">
        <f t="shared" si="1"/>
        <v>0</v>
      </c>
      <c r="F32" s="386"/>
      <c r="G32" s="384"/>
    </row>
    <row r="33" spans="1:7" x14ac:dyDescent="0.2">
      <c r="A33" s="383">
        <v>3.6</v>
      </c>
      <c r="B33" s="387" t="s">
        <v>389</v>
      </c>
      <c r="C33" s="385">
        <v>0</v>
      </c>
      <c r="D33" s="386">
        <f t="shared" si="0"/>
        <v>0</v>
      </c>
      <c r="E33" s="386">
        <f t="shared" si="1"/>
        <v>0</v>
      </c>
      <c r="F33" s="386"/>
      <c r="G33" s="386"/>
    </row>
    <row r="34" spans="1:7" x14ac:dyDescent="0.2">
      <c r="A34" s="383">
        <v>3.7</v>
      </c>
      <c r="B34" s="387" t="s">
        <v>322</v>
      </c>
      <c r="C34" s="388">
        <f>SUM(C35:C36)</f>
        <v>0</v>
      </c>
      <c r="D34" s="389">
        <f>SUM(D35:D36)</f>
        <v>0</v>
      </c>
      <c r="E34" s="389">
        <f>SUM(E35:E36)</f>
        <v>0</v>
      </c>
      <c r="F34" s="389"/>
      <c r="G34" s="386"/>
    </row>
    <row r="35" spans="1:7" x14ac:dyDescent="0.2">
      <c r="A35" s="390" t="s">
        <v>323</v>
      </c>
      <c r="B35" s="387" t="s">
        <v>390</v>
      </c>
      <c r="C35" s="385">
        <v>0</v>
      </c>
      <c r="D35" s="386">
        <f>C35*19%</f>
        <v>0</v>
      </c>
      <c r="E35" s="386">
        <f>C35+D35</f>
        <v>0</v>
      </c>
      <c r="F35" s="386"/>
      <c r="G35" s="386"/>
    </row>
    <row r="36" spans="1:7" x14ac:dyDescent="0.2">
      <c r="A36" s="390" t="s">
        <v>325</v>
      </c>
      <c r="B36" s="387" t="s">
        <v>326</v>
      </c>
      <c r="C36" s="385">
        <v>0</v>
      </c>
      <c r="D36" s="386">
        <f t="shared" si="0"/>
        <v>0</v>
      </c>
      <c r="E36" s="386">
        <f t="shared" si="1"/>
        <v>0</v>
      </c>
      <c r="F36" s="386"/>
      <c r="G36" s="386"/>
    </row>
    <row r="37" spans="1:7" x14ac:dyDescent="0.2">
      <c r="A37" s="383">
        <v>3.8</v>
      </c>
      <c r="B37" s="387" t="s">
        <v>328</v>
      </c>
      <c r="C37" s="388">
        <f>C38+C41+C42</f>
        <v>0</v>
      </c>
      <c r="D37" s="388">
        <f>D38+D41+D42</f>
        <v>0</v>
      </c>
      <c r="E37" s="388">
        <f>E38+E41+E42</f>
        <v>0</v>
      </c>
      <c r="F37" s="389"/>
      <c r="G37" s="386"/>
    </row>
    <row r="38" spans="1:7" x14ac:dyDescent="0.2">
      <c r="A38" s="390" t="s">
        <v>391</v>
      </c>
      <c r="B38" s="384" t="s">
        <v>330</v>
      </c>
      <c r="C38" s="388">
        <f>C39+C40</f>
        <v>0</v>
      </c>
      <c r="D38" s="389">
        <f>D39+D40</f>
        <v>0</v>
      </c>
      <c r="E38" s="389">
        <f>E39+E40</f>
        <v>0</v>
      </c>
      <c r="F38" s="386"/>
      <c r="G38" s="386"/>
    </row>
    <row r="39" spans="1:7" x14ac:dyDescent="0.2">
      <c r="A39" s="390" t="s">
        <v>392</v>
      </c>
      <c r="B39" s="384" t="s">
        <v>393</v>
      </c>
      <c r="C39" s="385">
        <v>0</v>
      </c>
      <c r="D39" s="386">
        <f t="shared" si="0"/>
        <v>0</v>
      </c>
      <c r="E39" s="386">
        <f t="shared" si="1"/>
        <v>0</v>
      </c>
      <c r="F39" s="386"/>
      <c r="G39" s="384"/>
    </row>
    <row r="40" spans="1:7" ht="36" x14ac:dyDescent="0.2">
      <c r="A40" s="390" t="s">
        <v>394</v>
      </c>
      <c r="B40" s="387" t="s">
        <v>395</v>
      </c>
      <c r="C40" s="385">
        <v>0</v>
      </c>
      <c r="D40" s="386">
        <f t="shared" si="0"/>
        <v>0</v>
      </c>
      <c r="E40" s="386">
        <f t="shared" si="1"/>
        <v>0</v>
      </c>
      <c r="F40" s="386"/>
      <c r="G40" s="384"/>
    </row>
    <row r="41" spans="1:7" x14ac:dyDescent="0.2">
      <c r="A41" s="390" t="s">
        <v>396</v>
      </c>
      <c r="B41" s="387" t="s">
        <v>332</v>
      </c>
      <c r="C41" s="385">
        <v>0</v>
      </c>
      <c r="D41" s="386">
        <f t="shared" si="0"/>
        <v>0</v>
      </c>
      <c r="E41" s="386">
        <f t="shared" si="1"/>
        <v>0</v>
      </c>
      <c r="F41" s="386"/>
      <c r="G41" s="386"/>
    </row>
    <row r="42" spans="1:7" ht="24" x14ac:dyDescent="0.2">
      <c r="A42" s="30" t="s">
        <v>463</v>
      </c>
      <c r="B42" s="89" t="s">
        <v>445</v>
      </c>
      <c r="C42" s="385">
        <v>0</v>
      </c>
      <c r="D42" s="386">
        <f t="shared" ref="D42" si="2">C42*19%</f>
        <v>0</v>
      </c>
      <c r="E42" s="386">
        <f t="shared" ref="E42" si="3">C42+D42</f>
        <v>0</v>
      </c>
      <c r="F42" s="386"/>
      <c r="G42" s="386"/>
    </row>
    <row r="43" spans="1:7" x14ac:dyDescent="0.2">
      <c r="A43" s="505" t="s">
        <v>397</v>
      </c>
      <c r="B43" s="505"/>
      <c r="C43" s="388">
        <f>C19+C23+C24+C25+C26+C33+C34+C37</f>
        <v>0</v>
      </c>
      <c r="D43" s="389">
        <f>D19+D23+D24+D25+D26+D33+D34+D37</f>
        <v>0</v>
      </c>
      <c r="E43" s="389">
        <f>E19+E23+E24+E25+E26+E33+E34+E37</f>
        <v>0</v>
      </c>
      <c r="F43" s="389"/>
      <c r="G43" s="389"/>
    </row>
    <row r="44" spans="1:7" x14ac:dyDescent="0.2">
      <c r="A44" s="506" t="s">
        <v>56</v>
      </c>
      <c r="B44" s="507"/>
      <c r="C44" s="507"/>
      <c r="D44" s="507"/>
      <c r="E44" s="507"/>
      <c r="F44" s="507"/>
      <c r="G44" s="508"/>
    </row>
    <row r="45" spans="1:7" ht="13.9" customHeight="1" x14ac:dyDescent="0.2">
      <c r="A45" s="383">
        <v>4.0999999999999996</v>
      </c>
      <c r="B45" s="384" t="s">
        <v>58</v>
      </c>
      <c r="C45" s="385">
        <v>0</v>
      </c>
      <c r="D45" s="386">
        <f t="shared" ref="D45:D50" si="4">C45*19%</f>
        <v>0</v>
      </c>
      <c r="E45" s="386">
        <f t="shared" ref="E45:E50" si="5">C45+D45</f>
        <v>0</v>
      </c>
      <c r="F45" s="386"/>
      <c r="G45" s="386"/>
    </row>
    <row r="46" spans="1:7" x14ac:dyDescent="0.2">
      <c r="A46" s="383">
        <v>4.2</v>
      </c>
      <c r="B46" s="384" t="s">
        <v>398</v>
      </c>
      <c r="C46" s="385">
        <v>0</v>
      </c>
      <c r="D46" s="386">
        <f t="shared" si="4"/>
        <v>0</v>
      </c>
      <c r="E46" s="386">
        <f t="shared" si="5"/>
        <v>0</v>
      </c>
      <c r="F46" s="386"/>
      <c r="G46" s="386"/>
    </row>
    <row r="47" spans="1:7" x14ac:dyDescent="0.2">
      <c r="A47" s="383">
        <v>4.3</v>
      </c>
      <c r="B47" s="384" t="s">
        <v>399</v>
      </c>
      <c r="C47" s="385">
        <v>0</v>
      </c>
      <c r="D47" s="386">
        <f t="shared" si="4"/>
        <v>0</v>
      </c>
      <c r="E47" s="386">
        <f t="shared" si="5"/>
        <v>0</v>
      </c>
      <c r="F47" s="386"/>
      <c r="G47" s="386"/>
    </row>
    <row r="48" spans="1:7" ht="24" x14ac:dyDescent="0.2">
      <c r="A48" s="383">
        <v>4.4000000000000004</v>
      </c>
      <c r="B48" s="387" t="s">
        <v>400</v>
      </c>
      <c r="C48" s="385">
        <v>0</v>
      </c>
      <c r="D48" s="386">
        <f t="shared" si="4"/>
        <v>0</v>
      </c>
      <c r="E48" s="386">
        <f t="shared" si="5"/>
        <v>0</v>
      </c>
      <c r="F48" s="386"/>
      <c r="G48" s="386"/>
    </row>
    <row r="49" spans="1:7" x14ac:dyDescent="0.2">
      <c r="A49" s="383">
        <v>4.5</v>
      </c>
      <c r="B49" s="387" t="s">
        <v>291</v>
      </c>
      <c r="C49" s="385">
        <v>0</v>
      </c>
      <c r="D49" s="386">
        <f t="shared" si="4"/>
        <v>0</v>
      </c>
      <c r="E49" s="386">
        <f t="shared" si="5"/>
        <v>0</v>
      </c>
      <c r="F49" s="386"/>
      <c r="G49" s="386"/>
    </row>
    <row r="50" spans="1:7" x14ac:dyDescent="0.2">
      <c r="A50" s="383">
        <v>4.5999999999999996</v>
      </c>
      <c r="B50" s="387" t="s">
        <v>61</v>
      </c>
      <c r="C50" s="385">
        <v>0</v>
      </c>
      <c r="D50" s="386">
        <f t="shared" si="4"/>
        <v>0</v>
      </c>
      <c r="E50" s="386">
        <f t="shared" si="5"/>
        <v>0</v>
      </c>
      <c r="F50" s="386"/>
      <c r="G50" s="386"/>
    </row>
    <row r="51" spans="1:7" x14ac:dyDescent="0.2">
      <c r="A51" s="505" t="s">
        <v>401</v>
      </c>
      <c r="B51" s="505"/>
      <c r="C51" s="388">
        <f>SUM(C45:C50)</f>
        <v>0</v>
      </c>
      <c r="D51" s="389">
        <f>SUM(D45:D50)</f>
        <v>0</v>
      </c>
      <c r="E51" s="389">
        <f>SUM(E45:E50)</f>
        <v>0</v>
      </c>
      <c r="F51" s="389"/>
      <c r="G51" s="389"/>
    </row>
    <row r="52" spans="1:7" x14ac:dyDescent="0.2">
      <c r="A52" s="506" t="s">
        <v>402</v>
      </c>
      <c r="B52" s="507"/>
      <c r="C52" s="507"/>
      <c r="D52" s="507"/>
      <c r="E52" s="507"/>
      <c r="F52" s="507"/>
      <c r="G52" s="508"/>
    </row>
    <row r="53" spans="1:7" x14ac:dyDescent="0.2">
      <c r="A53" s="390">
        <v>5.0999999999999996</v>
      </c>
      <c r="B53" s="387" t="s">
        <v>403</v>
      </c>
      <c r="C53" s="388">
        <f>SUM(C54:C55)</f>
        <v>0</v>
      </c>
      <c r="D53" s="389">
        <f>SUM(D54:D55)</f>
        <v>0</v>
      </c>
      <c r="E53" s="389">
        <f>SUM(E54:E55)</f>
        <v>0</v>
      </c>
      <c r="F53" s="389"/>
      <c r="G53" s="389"/>
    </row>
    <row r="54" spans="1:7" ht="24" x14ac:dyDescent="0.2">
      <c r="A54" s="390" t="s">
        <v>404</v>
      </c>
      <c r="B54" s="387" t="s">
        <v>405</v>
      </c>
      <c r="C54" s="385">
        <v>0</v>
      </c>
      <c r="D54" s="386">
        <f>C54*19%</f>
        <v>0</v>
      </c>
      <c r="E54" s="386">
        <f>C54+D54</f>
        <v>0</v>
      </c>
      <c r="F54" s="386"/>
      <c r="G54" s="386"/>
    </row>
    <row r="55" spans="1:7" x14ac:dyDescent="0.2">
      <c r="A55" s="390" t="s">
        <v>406</v>
      </c>
      <c r="B55" s="384" t="s">
        <v>407</v>
      </c>
      <c r="C55" s="385">
        <v>0</v>
      </c>
      <c r="D55" s="386">
        <f>C55*19%</f>
        <v>0</v>
      </c>
      <c r="E55" s="386">
        <f>C55+D55</f>
        <v>0</v>
      </c>
      <c r="F55" s="386"/>
      <c r="G55" s="386"/>
    </row>
    <row r="56" spans="1:7" x14ac:dyDescent="0.2">
      <c r="A56" s="390">
        <v>5.2</v>
      </c>
      <c r="B56" s="387" t="s">
        <v>408</v>
      </c>
      <c r="C56" s="388">
        <f>SUM(C57:C61)</f>
        <v>0</v>
      </c>
      <c r="D56" s="389">
        <f>SUM(D57:D61)</f>
        <v>0</v>
      </c>
      <c r="E56" s="389">
        <f>SUM(E57:E61)</f>
        <v>0</v>
      </c>
      <c r="F56" s="386"/>
      <c r="G56" s="386"/>
    </row>
    <row r="57" spans="1:7" ht="24" x14ac:dyDescent="0.2">
      <c r="A57" s="390" t="s">
        <v>409</v>
      </c>
      <c r="B57" s="387" t="s">
        <v>410</v>
      </c>
      <c r="C57" s="385">
        <v>0</v>
      </c>
      <c r="D57" s="391">
        <v>0</v>
      </c>
      <c r="E57" s="386">
        <f t="shared" ref="E57:E63" si="6">C57+D57</f>
        <v>0</v>
      </c>
      <c r="F57" s="384"/>
      <c r="G57" s="384"/>
    </row>
    <row r="58" spans="1:7" ht="24" x14ac:dyDescent="0.2">
      <c r="A58" s="390" t="s">
        <v>411</v>
      </c>
      <c r="B58" s="387" t="s">
        <v>412</v>
      </c>
      <c r="C58" s="385">
        <v>0</v>
      </c>
      <c r="D58" s="391">
        <v>0</v>
      </c>
      <c r="E58" s="386">
        <f t="shared" si="6"/>
        <v>0</v>
      </c>
      <c r="F58" s="384"/>
      <c r="G58" s="384"/>
    </row>
    <row r="59" spans="1:7" ht="24" x14ac:dyDescent="0.2">
      <c r="A59" s="390" t="s">
        <v>413</v>
      </c>
      <c r="B59" s="387" t="s">
        <v>414</v>
      </c>
      <c r="C59" s="385">
        <v>0</v>
      </c>
      <c r="D59" s="391">
        <v>0</v>
      </c>
      <c r="E59" s="386">
        <f t="shared" si="6"/>
        <v>0</v>
      </c>
      <c r="F59" s="384"/>
      <c r="G59" s="384"/>
    </row>
    <row r="60" spans="1:7" x14ac:dyDescent="0.2">
      <c r="A60" s="390" t="s">
        <v>415</v>
      </c>
      <c r="B60" s="387" t="s">
        <v>416</v>
      </c>
      <c r="C60" s="385">
        <v>0</v>
      </c>
      <c r="D60" s="391">
        <v>0</v>
      </c>
      <c r="E60" s="386">
        <f t="shared" si="6"/>
        <v>0</v>
      </c>
      <c r="F60" s="384"/>
      <c r="G60" s="384"/>
    </row>
    <row r="61" spans="1:7" ht="24" x14ac:dyDescent="0.2">
      <c r="A61" s="390" t="s">
        <v>417</v>
      </c>
      <c r="B61" s="387" t="s">
        <v>418</v>
      </c>
      <c r="C61" s="385">
        <v>0</v>
      </c>
      <c r="D61" s="391">
        <v>0</v>
      </c>
      <c r="E61" s="386">
        <f t="shared" si="6"/>
        <v>0</v>
      </c>
      <c r="F61" s="384"/>
      <c r="G61" s="384"/>
    </row>
    <row r="62" spans="1:7" x14ac:dyDescent="0.2">
      <c r="A62" s="390">
        <v>5.3</v>
      </c>
      <c r="B62" s="387" t="s">
        <v>419</v>
      </c>
      <c r="C62" s="385">
        <v>0</v>
      </c>
      <c r="D62" s="386">
        <f>C62*19%</f>
        <v>0</v>
      </c>
      <c r="E62" s="386">
        <f t="shared" si="6"/>
        <v>0</v>
      </c>
      <c r="F62" s="386"/>
      <c r="G62" s="386"/>
    </row>
    <row r="63" spans="1:7" x14ac:dyDescent="0.2">
      <c r="A63" s="390">
        <v>5.4</v>
      </c>
      <c r="B63" s="387" t="s">
        <v>338</v>
      </c>
      <c r="C63" s="385">
        <v>0</v>
      </c>
      <c r="D63" s="386">
        <f>C63*19%</f>
        <v>0</v>
      </c>
      <c r="E63" s="386">
        <f t="shared" si="6"/>
        <v>0</v>
      </c>
      <c r="F63" s="386"/>
      <c r="G63" s="386"/>
    </row>
    <row r="64" spans="1:7" x14ac:dyDescent="0.2">
      <c r="A64" s="505" t="s">
        <v>420</v>
      </c>
      <c r="B64" s="505"/>
      <c r="C64" s="388">
        <f>C53+C56+C62+C63</f>
        <v>0</v>
      </c>
      <c r="D64" s="389">
        <f>D53+D56+D62+D63</f>
        <v>0</v>
      </c>
      <c r="E64" s="389">
        <f>E53+E56+E62+E63</f>
        <v>0</v>
      </c>
      <c r="F64" s="389"/>
      <c r="G64" s="389"/>
    </row>
    <row r="65" spans="1:7" ht="14.45" customHeight="1" x14ac:dyDescent="0.2">
      <c r="A65" s="509" t="s">
        <v>339</v>
      </c>
      <c r="B65" s="510"/>
      <c r="C65" s="510"/>
      <c r="D65" s="510"/>
      <c r="E65" s="510"/>
      <c r="F65" s="510"/>
      <c r="G65" s="511"/>
    </row>
    <row r="66" spans="1:7" x14ac:dyDescent="0.2">
      <c r="A66" s="383">
        <v>6.1</v>
      </c>
      <c r="B66" s="387" t="s">
        <v>340</v>
      </c>
      <c r="C66" s="385">
        <v>0</v>
      </c>
      <c r="D66" s="391">
        <v>0</v>
      </c>
      <c r="E66" s="386">
        <f t="shared" ref="E66:E67" si="7">C66+D66</f>
        <v>0</v>
      </c>
      <c r="F66" s="393"/>
      <c r="G66" s="393"/>
    </row>
    <row r="67" spans="1:7" x14ac:dyDescent="0.2">
      <c r="A67" s="383">
        <v>6.2</v>
      </c>
      <c r="B67" s="384" t="s">
        <v>342</v>
      </c>
      <c r="C67" s="385">
        <v>0</v>
      </c>
      <c r="D67" s="391">
        <v>0</v>
      </c>
      <c r="E67" s="386">
        <f t="shared" si="7"/>
        <v>0</v>
      </c>
      <c r="F67" s="393"/>
      <c r="G67" s="393"/>
    </row>
    <row r="68" spans="1:7" x14ac:dyDescent="0.2">
      <c r="A68" s="505" t="s">
        <v>421</v>
      </c>
      <c r="B68" s="505"/>
      <c r="C68" s="388">
        <f>SUM(C66:C67)</f>
        <v>0</v>
      </c>
      <c r="D68" s="389">
        <f>SUM(D66:D67)</f>
        <v>0</v>
      </c>
      <c r="E68" s="389">
        <f>SUM(E66:E67)</f>
        <v>0</v>
      </c>
      <c r="F68" s="394"/>
      <c r="G68" s="394"/>
    </row>
    <row r="69" spans="1:7" ht="14.65" customHeight="1" x14ac:dyDescent="0.2">
      <c r="A69" s="512" t="s">
        <v>450</v>
      </c>
      <c r="B69" s="513"/>
      <c r="C69" s="388"/>
      <c r="D69" s="389"/>
      <c r="E69" s="389"/>
      <c r="F69" s="394"/>
      <c r="G69" s="394"/>
    </row>
    <row r="70" spans="1:7" ht="24" x14ac:dyDescent="0.2">
      <c r="A70" s="30" t="s">
        <v>451</v>
      </c>
      <c r="B70" s="42" t="s">
        <v>481</v>
      </c>
      <c r="C70" s="385">
        <v>0</v>
      </c>
      <c r="D70" s="391">
        <v>0</v>
      </c>
      <c r="E70" s="386">
        <f t="shared" ref="E70:E71" si="8">C70+D70</f>
        <v>0</v>
      </c>
      <c r="F70" s="394"/>
      <c r="G70" s="394"/>
    </row>
    <row r="71" spans="1:7" x14ac:dyDescent="0.2">
      <c r="A71" s="30" t="s">
        <v>452</v>
      </c>
      <c r="B71" s="42" t="s">
        <v>453</v>
      </c>
      <c r="C71" s="385">
        <v>0</v>
      </c>
      <c r="D71" s="391">
        <v>0</v>
      </c>
      <c r="E71" s="386">
        <f t="shared" si="8"/>
        <v>0</v>
      </c>
      <c r="F71" s="394"/>
      <c r="G71" s="394"/>
    </row>
    <row r="72" spans="1:7" ht="14.65" customHeight="1" x14ac:dyDescent="0.2">
      <c r="A72" s="514" t="s">
        <v>299</v>
      </c>
      <c r="B72" s="515"/>
      <c r="C72" s="388">
        <f>SUM(C70:C71)</f>
        <v>0</v>
      </c>
      <c r="D72" s="389">
        <f>SUM(D70:D71)</f>
        <v>0</v>
      </c>
      <c r="E72" s="389">
        <f>SUM(E70:E71)</f>
        <v>0</v>
      </c>
      <c r="F72" s="394"/>
      <c r="G72" s="394"/>
    </row>
    <row r="73" spans="1:7" x14ac:dyDescent="0.2">
      <c r="A73" s="505" t="s">
        <v>78</v>
      </c>
      <c r="B73" s="505"/>
      <c r="C73" s="388">
        <f>C14+C17+C43+C51+C64+C68+C72</f>
        <v>0</v>
      </c>
      <c r="D73" s="388">
        <f>D14+D17+D43+D51+D64+D68+D72</f>
        <v>0</v>
      </c>
      <c r="E73" s="388">
        <f>E14+E17+E43+E51+E64+E68+E72</f>
        <v>0</v>
      </c>
      <c r="F73" s="389">
        <f>'Buget cerere'!I75</f>
        <v>0</v>
      </c>
      <c r="G73" s="389">
        <f>E73-F73</f>
        <v>0</v>
      </c>
    </row>
    <row r="74" spans="1:7" x14ac:dyDescent="0.2">
      <c r="A74" s="505" t="s">
        <v>422</v>
      </c>
      <c r="B74" s="505"/>
      <c r="C74" s="388">
        <f>C11+C12+C13+C17+C45+C46+C54</f>
        <v>0</v>
      </c>
      <c r="D74" s="389">
        <f>D11+D12+D13+D17+D45+D46+D54</f>
        <v>0</v>
      </c>
      <c r="E74" s="389">
        <f>E11+E12+E13+E17+E45+E46+E54</f>
        <v>0</v>
      </c>
      <c r="F74" s="389"/>
      <c r="G74" s="389"/>
    </row>
  </sheetData>
  <mergeCells count="19">
    <mergeCell ref="A14:B14"/>
    <mergeCell ref="A44:G44"/>
    <mergeCell ref="A1:E1"/>
    <mergeCell ref="A6:A7"/>
    <mergeCell ref="B6:B7"/>
    <mergeCell ref="A9:G9"/>
    <mergeCell ref="A15:G15"/>
    <mergeCell ref="A17:B17"/>
    <mergeCell ref="A18:G18"/>
    <mergeCell ref="A43:B43"/>
    <mergeCell ref="A73:B73"/>
    <mergeCell ref="A74:B74"/>
    <mergeCell ref="A51:B51"/>
    <mergeCell ref="A52:G52"/>
    <mergeCell ref="A64:B64"/>
    <mergeCell ref="A65:G65"/>
    <mergeCell ref="A68:B68"/>
    <mergeCell ref="A69:B69"/>
    <mergeCell ref="A72:B7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H56"/>
  <sheetViews>
    <sheetView topLeftCell="A31" workbookViewId="0">
      <selection activeCell="E57" sqref="E57"/>
    </sheetView>
  </sheetViews>
  <sheetFormatPr defaultRowHeight="15" x14ac:dyDescent="0.25"/>
  <cols>
    <col min="2" max="2" width="58.28515625" customWidth="1"/>
    <col min="3" max="3" width="13.5703125" style="396" customWidth="1"/>
    <col min="4" max="4" width="15.7109375" customWidth="1"/>
    <col min="5" max="5" width="15.28515625" customWidth="1"/>
    <col min="6" max="6" width="15" customWidth="1"/>
    <col min="7" max="7" width="15.28515625" customWidth="1"/>
    <col min="8" max="8" width="41.28515625" customWidth="1"/>
  </cols>
  <sheetData>
    <row r="1" spans="1:7" ht="15.75" x14ac:dyDescent="0.25">
      <c r="A1" s="523" t="s">
        <v>443</v>
      </c>
      <c r="B1" s="523"/>
      <c r="C1" s="523"/>
      <c r="D1" s="523"/>
      <c r="E1" s="523"/>
    </row>
    <row r="2" spans="1:7" ht="20.25" x14ac:dyDescent="0.3">
      <c r="A2" s="344"/>
      <c r="B2" s="344"/>
      <c r="C2" s="395"/>
      <c r="D2" s="344"/>
      <c r="E2" s="344"/>
    </row>
    <row r="3" spans="1:7" ht="20.25" x14ac:dyDescent="0.3">
      <c r="A3" s="344"/>
      <c r="B3" s="474" t="s">
        <v>482</v>
      </c>
      <c r="C3" s="395"/>
      <c r="D3" s="344"/>
      <c r="E3" s="344"/>
    </row>
    <row r="4" spans="1:7" ht="20.25" x14ac:dyDescent="0.3">
      <c r="A4" s="344"/>
      <c r="B4" s="344"/>
      <c r="C4" s="395"/>
      <c r="D4" s="344"/>
      <c r="E4" s="344"/>
    </row>
    <row r="5" spans="1:7" ht="15.75" thickBot="1" x14ac:dyDescent="0.3"/>
    <row r="6" spans="1:7" ht="30" x14ac:dyDescent="0.25">
      <c r="A6" s="517" t="s">
        <v>352</v>
      </c>
      <c r="B6" s="524" t="s">
        <v>353</v>
      </c>
      <c r="C6" s="397" t="s">
        <v>354</v>
      </c>
      <c r="D6" s="398" t="s">
        <v>355</v>
      </c>
      <c r="E6" s="399" t="s">
        <v>356</v>
      </c>
      <c r="F6" s="400" t="s">
        <v>423</v>
      </c>
      <c r="G6" s="401" t="s">
        <v>424</v>
      </c>
    </row>
    <row r="7" spans="1:7" ht="15.75" thickBot="1" x14ac:dyDescent="0.3">
      <c r="A7" s="518"/>
      <c r="B7" s="525"/>
      <c r="C7" s="402" t="s">
        <v>203</v>
      </c>
      <c r="D7" s="403" t="s">
        <v>203</v>
      </c>
      <c r="E7" s="404" t="s">
        <v>203</v>
      </c>
      <c r="F7" s="404" t="s">
        <v>203</v>
      </c>
      <c r="G7" s="404" t="s">
        <v>203</v>
      </c>
    </row>
    <row r="8" spans="1:7" ht="15.75" thickBot="1" x14ac:dyDescent="0.3">
      <c r="A8" s="378">
        <v>1</v>
      </c>
      <c r="B8" s="379">
        <v>2</v>
      </c>
      <c r="C8" s="380">
        <v>3</v>
      </c>
      <c r="D8" s="379">
        <v>4</v>
      </c>
      <c r="E8" s="379">
        <v>5</v>
      </c>
      <c r="F8" s="381">
        <v>6</v>
      </c>
      <c r="G8" s="405">
        <v>7</v>
      </c>
    </row>
    <row r="9" spans="1:7" x14ac:dyDescent="0.25">
      <c r="A9" s="521" t="s">
        <v>359</v>
      </c>
      <c r="B9" s="522"/>
      <c r="C9" s="522"/>
      <c r="D9" s="522"/>
      <c r="E9" s="522"/>
      <c r="F9" s="522"/>
      <c r="G9" s="522"/>
    </row>
    <row r="10" spans="1:7" x14ac:dyDescent="0.25">
      <c r="A10" s="383">
        <v>1.1000000000000001</v>
      </c>
      <c r="B10" s="384" t="s">
        <v>360</v>
      </c>
      <c r="C10" s="385">
        <v>0</v>
      </c>
      <c r="D10" s="386">
        <f>C10*19%</f>
        <v>0</v>
      </c>
      <c r="E10" s="386">
        <f>C10+D10</f>
        <v>0</v>
      </c>
      <c r="F10" s="406"/>
      <c r="G10" s="406"/>
    </row>
    <row r="11" spans="1:7" x14ac:dyDescent="0.25">
      <c r="A11" s="383">
        <v>1.2</v>
      </c>
      <c r="B11" s="384" t="s">
        <v>40</v>
      </c>
      <c r="C11" s="385">
        <v>0</v>
      </c>
      <c r="D11" s="386">
        <f>C11*19%</f>
        <v>0</v>
      </c>
      <c r="E11" s="386">
        <f>C11+D11</f>
        <v>0</v>
      </c>
      <c r="F11" s="406"/>
      <c r="G11" s="406"/>
    </row>
    <row r="12" spans="1:7" ht="13.9" customHeight="1" x14ac:dyDescent="0.25">
      <c r="A12" s="383">
        <v>1.3</v>
      </c>
      <c r="B12" s="387" t="s">
        <v>361</v>
      </c>
      <c r="C12" s="385">
        <v>0</v>
      </c>
      <c r="D12" s="386">
        <f>C12*19%</f>
        <v>0</v>
      </c>
      <c r="E12" s="386">
        <f>C12+D12</f>
        <v>0</v>
      </c>
      <c r="F12" s="406"/>
      <c r="G12" s="406"/>
    </row>
    <row r="13" spans="1:7" x14ac:dyDescent="0.25">
      <c r="A13" s="383">
        <v>1.4</v>
      </c>
      <c r="B13" s="384" t="s">
        <v>362</v>
      </c>
      <c r="C13" s="385">
        <v>0</v>
      </c>
      <c r="D13" s="386">
        <f>C13*19%</f>
        <v>0</v>
      </c>
      <c r="E13" s="386">
        <f>C13+D13</f>
        <v>0</v>
      </c>
      <c r="F13" s="406"/>
      <c r="G13" s="406"/>
    </row>
    <row r="14" spans="1:7" x14ac:dyDescent="0.25">
      <c r="A14" s="505" t="s">
        <v>363</v>
      </c>
      <c r="B14" s="505"/>
      <c r="C14" s="388">
        <f>SUM(C10:C13)</f>
        <v>0</v>
      </c>
      <c r="D14" s="389">
        <f>SUM(D10:D13)</f>
        <v>0</v>
      </c>
      <c r="E14" s="389">
        <f>SUM(E10:E13)</f>
        <v>0</v>
      </c>
      <c r="F14" s="388">
        <f>SUM(F10:F13)</f>
        <v>0</v>
      </c>
      <c r="G14" s="388">
        <f>SUM(G10:G13)</f>
        <v>0</v>
      </c>
    </row>
    <row r="15" spans="1:7" ht="14.45" customHeight="1" x14ac:dyDescent="0.25">
      <c r="A15" s="509" t="s">
        <v>364</v>
      </c>
      <c r="B15" s="510"/>
      <c r="C15" s="510"/>
      <c r="D15" s="510"/>
      <c r="E15" s="510"/>
      <c r="F15" s="510"/>
      <c r="G15" s="511"/>
    </row>
    <row r="16" spans="1:7" x14ac:dyDescent="0.25">
      <c r="A16" s="383">
        <v>2.1</v>
      </c>
      <c r="B16" s="384" t="s">
        <v>46</v>
      </c>
      <c r="C16" s="385">
        <v>0</v>
      </c>
      <c r="D16" s="386">
        <f>C16*19%</f>
        <v>0</v>
      </c>
      <c r="E16" s="386">
        <f>C16+D16</f>
        <v>0</v>
      </c>
      <c r="F16" s="406"/>
      <c r="G16" s="406"/>
    </row>
    <row r="17" spans="1:7" x14ac:dyDescent="0.25">
      <c r="A17" s="505" t="s">
        <v>365</v>
      </c>
      <c r="B17" s="505"/>
      <c r="C17" s="388">
        <f>SUM(C16:C16)</f>
        <v>0</v>
      </c>
      <c r="D17" s="389">
        <f>SUM(D16:D16)</f>
        <v>0</v>
      </c>
      <c r="E17" s="389">
        <f>SUM(E16:E16)</f>
        <v>0</v>
      </c>
      <c r="F17" s="388">
        <f>SUM(F16:F16)</f>
        <v>0</v>
      </c>
      <c r="G17" s="388">
        <f>SUM(G16:G16)</f>
        <v>0</v>
      </c>
    </row>
    <row r="18" spans="1:7" ht="14.45" customHeight="1" x14ac:dyDescent="0.25">
      <c r="A18" s="509" t="s">
        <v>366</v>
      </c>
      <c r="B18" s="510"/>
      <c r="C18" s="510"/>
      <c r="D18" s="510"/>
      <c r="E18" s="510"/>
      <c r="F18" s="510"/>
      <c r="G18" s="511"/>
    </row>
    <row r="19" spans="1:7" x14ac:dyDescent="0.25">
      <c r="A19" s="383">
        <v>3.1</v>
      </c>
      <c r="B19" s="384" t="s">
        <v>367</v>
      </c>
      <c r="C19" s="385">
        <v>0</v>
      </c>
      <c r="D19" s="386">
        <f t="shared" ref="D19:D26" si="0">C19*19%</f>
        <v>0</v>
      </c>
      <c r="E19" s="386">
        <f t="shared" ref="E19:E26" si="1">C19+D19</f>
        <v>0</v>
      </c>
      <c r="F19" s="406"/>
      <c r="G19" s="406"/>
    </row>
    <row r="20" spans="1:7" ht="24.75" x14ac:dyDescent="0.25">
      <c r="A20" s="383">
        <v>3.2</v>
      </c>
      <c r="B20" s="387" t="s">
        <v>374</v>
      </c>
      <c r="C20" s="385">
        <v>0</v>
      </c>
      <c r="D20" s="386">
        <f t="shared" si="0"/>
        <v>0</v>
      </c>
      <c r="E20" s="386">
        <f t="shared" si="1"/>
        <v>0</v>
      </c>
      <c r="F20" s="406"/>
      <c r="G20" s="406"/>
    </row>
    <row r="21" spans="1:7" x14ac:dyDescent="0.25">
      <c r="A21" s="383">
        <v>3.3</v>
      </c>
      <c r="B21" s="384" t="s">
        <v>375</v>
      </c>
      <c r="C21" s="385">
        <v>0</v>
      </c>
      <c r="D21" s="386">
        <f t="shared" si="0"/>
        <v>0</v>
      </c>
      <c r="E21" s="386">
        <f t="shared" si="1"/>
        <v>0</v>
      </c>
      <c r="F21" s="406"/>
      <c r="G21" s="406"/>
    </row>
    <row r="22" spans="1:7" x14ac:dyDescent="0.25">
      <c r="A22" s="383">
        <v>3.4</v>
      </c>
      <c r="B22" s="384" t="s">
        <v>376</v>
      </c>
      <c r="C22" s="385">
        <v>0</v>
      </c>
      <c r="D22" s="386">
        <f t="shared" si="0"/>
        <v>0</v>
      </c>
      <c r="E22" s="386">
        <f t="shared" si="1"/>
        <v>0</v>
      </c>
      <c r="F22" s="406"/>
      <c r="G22" s="406"/>
    </row>
    <row r="23" spans="1:7" x14ac:dyDescent="0.25">
      <c r="A23" s="383">
        <v>3.5</v>
      </c>
      <c r="B23" s="384" t="s">
        <v>319</v>
      </c>
      <c r="C23" s="385">
        <v>0</v>
      </c>
      <c r="D23" s="386">
        <f t="shared" si="0"/>
        <v>0</v>
      </c>
      <c r="E23" s="386">
        <f t="shared" si="1"/>
        <v>0</v>
      </c>
      <c r="F23" s="406"/>
      <c r="G23" s="406"/>
    </row>
    <row r="24" spans="1:7" x14ac:dyDescent="0.25">
      <c r="A24" s="383">
        <v>3.6</v>
      </c>
      <c r="B24" s="387" t="s">
        <v>389</v>
      </c>
      <c r="C24" s="385">
        <v>0</v>
      </c>
      <c r="D24" s="386">
        <f t="shared" si="0"/>
        <v>0</v>
      </c>
      <c r="E24" s="386">
        <f t="shared" si="1"/>
        <v>0</v>
      </c>
      <c r="F24" s="406"/>
      <c r="G24" s="406"/>
    </row>
    <row r="25" spans="1:7" x14ac:dyDescent="0.25">
      <c r="A25" s="383">
        <v>3.7</v>
      </c>
      <c r="B25" s="387" t="s">
        <v>322</v>
      </c>
      <c r="C25" s="385">
        <v>0</v>
      </c>
      <c r="D25" s="386">
        <f t="shared" si="0"/>
        <v>0</v>
      </c>
      <c r="E25" s="386">
        <f t="shared" si="1"/>
        <v>0</v>
      </c>
      <c r="F25" s="407"/>
      <c r="G25" s="407"/>
    </row>
    <row r="26" spans="1:7" x14ac:dyDescent="0.25">
      <c r="A26" s="383">
        <v>3.8</v>
      </c>
      <c r="B26" s="387" t="s">
        <v>328</v>
      </c>
      <c r="C26" s="385">
        <v>0</v>
      </c>
      <c r="D26" s="386">
        <f t="shared" si="0"/>
        <v>0</v>
      </c>
      <c r="E26" s="386">
        <f t="shared" si="1"/>
        <v>0</v>
      </c>
      <c r="F26" s="407"/>
      <c r="G26" s="407"/>
    </row>
    <row r="27" spans="1:7" x14ac:dyDescent="0.25">
      <c r="A27" s="505" t="s">
        <v>397</v>
      </c>
      <c r="B27" s="505"/>
      <c r="C27" s="388">
        <f>C19+C20+C21+C22+C23+C24+C25+C26</f>
        <v>0</v>
      </c>
      <c r="D27" s="389">
        <f>D19+D20+D21+D22+D23+D24+D25+D26</f>
        <v>0</v>
      </c>
      <c r="E27" s="389">
        <f>E19+E20+E21+E22+E23+E24+E25+E26</f>
        <v>0</v>
      </c>
      <c r="F27" s="388">
        <f>F19+F20+F21+F22+F23+F24+F25+F26</f>
        <v>0</v>
      </c>
      <c r="G27" s="388">
        <f>G19+G20+G21+G22+G23+G24+G25+G26</f>
        <v>0</v>
      </c>
    </row>
    <row r="28" spans="1:7" x14ac:dyDescent="0.25">
      <c r="A28" s="506" t="s">
        <v>425</v>
      </c>
      <c r="B28" s="507"/>
      <c r="C28" s="507"/>
      <c r="D28" s="507"/>
      <c r="E28" s="507"/>
      <c r="F28" s="507"/>
      <c r="G28" s="508"/>
    </row>
    <row r="29" spans="1:7" x14ac:dyDescent="0.25">
      <c r="A29" s="383">
        <v>4.0999999999999996</v>
      </c>
      <c r="B29" s="384" t="s">
        <v>58</v>
      </c>
      <c r="C29" s="385">
        <v>0</v>
      </c>
      <c r="D29" s="386">
        <f t="shared" ref="D29:D34" si="2">C29*19%</f>
        <v>0</v>
      </c>
      <c r="E29" s="386">
        <f t="shared" ref="E29:E34" si="3">C29+D29</f>
        <v>0</v>
      </c>
      <c r="F29" s="408"/>
      <c r="G29" s="408"/>
    </row>
    <row r="30" spans="1:7" x14ac:dyDescent="0.25">
      <c r="A30" s="383">
        <v>4.2</v>
      </c>
      <c r="B30" s="384" t="s">
        <v>398</v>
      </c>
      <c r="C30" s="385">
        <v>0</v>
      </c>
      <c r="D30" s="386">
        <f t="shared" si="2"/>
        <v>0</v>
      </c>
      <c r="E30" s="386">
        <f t="shared" si="3"/>
        <v>0</v>
      </c>
      <c r="F30" s="408"/>
      <c r="G30" s="408"/>
    </row>
    <row r="31" spans="1:7" x14ac:dyDescent="0.25">
      <c r="A31" s="383">
        <v>4.3</v>
      </c>
      <c r="B31" s="384" t="s">
        <v>399</v>
      </c>
      <c r="C31" s="385">
        <v>0</v>
      </c>
      <c r="D31" s="386">
        <f t="shared" si="2"/>
        <v>0</v>
      </c>
      <c r="E31" s="386">
        <f t="shared" si="3"/>
        <v>0</v>
      </c>
      <c r="F31" s="408"/>
      <c r="G31" s="408"/>
    </row>
    <row r="32" spans="1:7" ht="24.75" x14ac:dyDescent="0.25">
      <c r="A32" s="383">
        <v>4.4000000000000004</v>
      </c>
      <c r="B32" s="387" t="s">
        <v>400</v>
      </c>
      <c r="C32" s="385">
        <v>0</v>
      </c>
      <c r="D32" s="386">
        <f t="shared" si="2"/>
        <v>0</v>
      </c>
      <c r="E32" s="386">
        <f t="shared" si="3"/>
        <v>0</v>
      </c>
      <c r="F32" s="408"/>
      <c r="G32" s="408"/>
    </row>
    <row r="33" spans="1:7" x14ac:dyDescent="0.25">
      <c r="A33" s="383">
        <v>4.5</v>
      </c>
      <c r="B33" s="387" t="s">
        <v>291</v>
      </c>
      <c r="C33" s="385">
        <v>0</v>
      </c>
      <c r="D33" s="386">
        <f t="shared" si="2"/>
        <v>0</v>
      </c>
      <c r="E33" s="386">
        <f t="shared" si="3"/>
        <v>0</v>
      </c>
      <c r="F33" s="408"/>
      <c r="G33" s="408"/>
    </row>
    <row r="34" spans="1:7" x14ac:dyDescent="0.25">
      <c r="A34" s="383">
        <v>4.5999999999999996</v>
      </c>
      <c r="B34" s="387" t="s">
        <v>61</v>
      </c>
      <c r="C34" s="385">
        <v>0</v>
      </c>
      <c r="D34" s="386">
        <f t="shared" si="2"/>
        <v>0</v>
      </c>
      <c r="E34" s="386">
        <f t="shared" si="3"/>
        <v>0</v>
      </c>
      <c r="F34" s="408"/>
      <c r="G34" s="408"/>
    </row>
    <row r="35" spans="1:7" x14ac:dyDescent="0.25">
      <c r="A35" s="505" t="s">
        <v>401</v>
      </c>
      <c r="B35" s="505"/>
      <c r="C35" s="388">
        <f>SUM(C29:C34)</f>
        <v>0</v>
      </c>
      <c r="D35" s="389">
        <f>SUM(D29:D34)</f>
        <v>0</v>
      </c>
      <c r="E35" s="389">
        <f>SUM(E29:E34)</f>
        <v>0</v>
      </c>
      <c r="F35" s="388">
        <f>SUM(F29:F34)</f>
        <v>0</v>
      </c>
      <c r="G35" s="388">
        <f>SUM(G29:G34)</f>
        <v>0</v>
      </c>
    </row>
    <row r="36" spans="1:7" x14ac:dyDescent="0.25">
      <c r="A36" s="506" t="s">
        <v>402</v>
      </c>
      <c r="B36" s="507"/>
      <c r="C36" s="507"/>
      <c r="D36" s="507"/>
      <c r="E36" s="507"/>
      <c r="F36" s="507"/>
      <c r="G36" s="508"/>
    </row>
    <row r="37" spans="1:7" x14ac:dyDescent="0.25">
      <c r="A37" s="390">
        <v>5.0999999999999996</v>
      </c>
      <c r="B37" s="387" t="s">
        <v>403</v>
      </c>
      <c r="C37" s="388">
        <f>C38+C39</f>
        <v>0</v>
      </c>
      <c r="D37" s="388">
        <f>D38+D39</f>
        <v>0</v>
      </c>
      <c r="E37" s="388">
        <f>E38+E39</f>
        <v>0</v>
      </c>
      <c r="F37" s="388">
        <f>F38+F39</f>
        <v>0</v>
      </c>
      <c r="G37" s="388">
        <f>G38+G39</f>
        <v>0</v>
      </c>
    </row>
    <row r="38" spans="1:7" ht="24.75" x14ac:dyDescent="0.25">
      <c r="A38" s="390" t="s">
        <v>404</v>
      </c>
      <c r="B38" s="387" t="s">
        <v>405</v>
      </c>
      <c r="C38" s="385">
        <v>0</v>
      </c>
      <c r="D38" s="386">
        <f>C38*19%</f>
        <v>0</v>
      </c>
      <c r="E38" s="386">
        <f>C38+D38</f>
        <v>0</v>
      </c>
      <c r="F38" s="407"/>
      <c r="G38" s="407"/>
    </row>
    <row r="39" spans="1:7" x14ac:dyDescent="0.25">
      <c r="A39" s="390" t="s">
        <v>406</v>
      </c>
      <c r="B39" s="384" t="s">
        <v>407</v>
      </c>
      <c r="C39" s="385">
        <v>0</v>
      </c>
      <c r="D39" s="386">
        <f>C39*19%</f>
        <v>0</v>
      </c>
      <c r="E39" s="386">
        <f>C39+D39</f>
        <v>0</v>
      </c>
      <c r="F39" s="407"/>
      <c r="G39" s="407"/>
    </row>
    <row r="40" spans="1:7" x14ac:dyDescent="0.25">
      <c r="A40" s="390">
        <v>5.2</v>
      </c>
      <c r="B40" s="387" t="s">
        <v>408</v>
      </c>
      <c r="C40" s="385">
        <v>0</v>
      </c>
      <c r="D40" s="386">
        <f>C40*19%</f>
        <v>0</v>
      </c>
      <c r="E40" s="386">
        <f>C40+D40</f>
        <v>0</v>
      </c>
      <c r="F40" s="407"/>
      <c r="G40" s="407"/>
    </row>
    <row r="41" spans="1:7" x14ac:dyDescent="0.25">
      <c r="A41" s="390">
        <v>5.3</v>
      </c>
      <c r="B41" s="387" t="s">
        <v>419</v>
      </c>
      <c r="C41" s="385">
        <v>0</v>
      </c>
      <c r="D41" s="386">
        <f>C41*19%</f>
        <v>0</v>
      </c>
      <c r="E41" s="386">
        <f>C41+D41</f>
        <v>0</v>
      </c>
      <c r="F41" s="407"/>
      <c r="G41" s="407"/>
    </row>
    <row r="42" spans="1:7" x14ac:dyDescent="0.25">
      <c r="A42" s="390">
        <v>5.4</v>
      </c>
      <c r="B42" s="387" t="s">
        <v>338</v>
      </c>
      <c r="C42" s="385">
        <v>0</v>
      </c>
      <c r="D42" s="386">
        <f>C42*19%</f>
        <v>0</v>
      </c>
      <c r="E42" s="386">
        <f>C42+D42</f>
        <v>0</v>
      </c>
      <c r="F42" s="407"/>
      <c r="G42" s="407"/>
    </row>
    <row r="43" spans="1:7" x14ac:dyDescent="0.25">
      <c r="A43" s="505" t="s">
        <v>420</v>
      </c>
      <c r="B43" s="505"/>
      <c r="C43" s="388">
        <f>C37+C40+C41+C42</f>
        <v>0</v>
      </c>
      <c r="D43" s="389">
        <f>D37+D40+D41+D42</f>
        <v>0</v>
      </c>
      <c r="E43" s="389">
        <f>E37+E40+E41+E42</f>
        <v>0</v>
      </c>
      <c r="F43" s="388">
        <f>F37+F40+F41+F42</f>
        <v>0</v>
      </c>
      <c r="G43" s="388">
        <f>G37+G40+G41+G42</f>
        <v>0</v>
      </c>
    </row>
    <row r="44" spans="1:7" ht="14.45" customHeight="1" x14ac:dyDescent="0.25">
      <c r="A44" s="509" t="s">
        <v>339</v>
      </c>
      <c r="B44" s="510"/>
      <c r="C44" s="510"/>
      <c r="D44" s="510"/>
      <c r="E44" s="510"/>
      <c r="F44" s="510"/>
      <c r="G44" s="511"/>
    </row>
    <row r="45" spans="1:7" x14ac:dyDescent="0.25">
      <c r="A45" s="383">
        <v>6.1</v>
      </c>
      <c r="B45" s="387" t="s">
        <v>340</v>
      </c>
      <c r="C45" s="392"/>
      <c r="D45" s="386"/>
      <c r="E45" s="386"/>
      <c r="F45" s="409"/>
      <c r="G45" s="410"/>
    </row>
    <row r="46" spans="1:7" x14ac:dyDescent="0.25">
      <c r="A46" s="383">
        <v>6.2</v>
      </c>
      <c r="B46" s="384" t="s">
        <v>342</v>
      </c>
      <c r="C46" s="392"/>
      <c r="D46" s="386"/>
      <c r="E46" s="386"/>
      <c r="F46" s="409"/>
      <c r="G46" s="410"/>
    </row>
    <row r="47" spans="1:7" x14ac:dyDescent="0.25">
      <c r="A47" s="505" t="s">
        <v>421</v>
      </c>
      <c r="B47" s="505"/>
      <c r="C47" s="443">
        <f>SUM(C45:C46)</f>
        <v>0</v>
      </c>
      <c r="D47" s="389">
        <f>SUM(D45:D46)</f>
        <v>0</v>
      </c>
      <c r="E47" s="389">
        <f>SUM(E45:E46)</f>
        <v>0</v>
      </c>
      <c r="F47" s="443">
        <f>SUM(F45:F46)</f>
        <v>0</v>
      </c>
      <c r="G47" s="443">
        <f>SUM(G45:G46)</f>
        <v>0</v>
      </c>
    </row>
    <row r="48" spans="1:7" s="370" customFormat="1" ht="14.65" customHeight="1" x14ac:dyDescent="0.2">
      <c r="A48" s="512" t="s">
        <v>450</v>
      </c>
      <c r="B48" s="513"/>
      <c r="C48" s="388"/>
      <c r="D48" s="389"/>
      <c r="E48" s="389"/>
      <c r="F48" s="394"/>
      <c r="G48" s="394"/>
    </row>
    <row r="49" spans="1:8" s="370" customFormat="1" ht="24" x14ac:dyDescent="0.2">
      <c r="A49" s="30" t="s">
        <v>451</v>
      </c>
      <c r="B49" s="42" t="s">
        <v>481</v>
      </c>
      <c r="C49" s="385">
        <v>0</v>
      </c>
      <c r="D49" s="391">
        <v>0</v>
      </c>
      <c r="E49" s="386">
        <f t="shared" ref="E49:E50" si="4">C49+D49</f>
        <v>0</v>
      </c>
      <c r="F49" s="442"/>
      <c r="G49" s="442"/>
    </row>
    <row r="50" spans="1:8" s="370" customFormat="1" ht="12" x14ac:dyDescent="0.2">
      <c r="A50" s="30" t="s">
        <v>452</v>
      </c>
      <c r="B50" s="42" t="s">
        <v>453</v>
      </c>
      <c r="C50" s="385">
        <v>0</v>
      </c>
      <c r="D50" s="391">
        <v>0</v>
      </c>
      <c r="E50" s="386">
        <f t="shared" si="4"/>
        <v>0</v>
      </c>
      <c r="F50" s="442"/>
      <c r="G50" s="442"/>
    </row>
    <row r="51" spans="1:8" s="370" customFormat="1" ht="14.65" customHeight="1" x14ac:dyDescent="0.2">
      <c r="A51" s="514" t="s">
        <v>299</v>
      </c>
      <c r="B51" s="515"/>
      <c r="C51" s="388">
        <f>SUM(C49:C50)</f>
        <v>0</v>
      </c>
      <c r="D51" s="389">
        <f>SUM(D49:D50)</f>
        <v>0</v>
      </c>
      <c r="E51" s="389">
        <f>SUM(E49:E50)</f>
        <v>0</v>
      </c>
      <c r="F51" s="389">
        <f>SUM(F49:F50)</f>
        <v>0</v>
      </c>
      <c r="G51" s="389">
        <f>SUM(G49:G50)</f>
        <v>0</v>
      </c>
    </row>
    <row r="52" spans="1:8" ht="14.45" customHeight="1" x14ac:dyDescent="0.25">
      <c r="A52" s="505" t="s">
        <v>78</v>
      </c>
      <c r="B52" s="505"/>
      <c r="C52" s="388">
        <f>C14+C17+C27+C35+C43+C47+C51</f>
        <v>0</v>
      </c>
      <c r="D52" s="388">
        <f>D14+D17+D27+D35+D43+D47+D51</f>
        <v>0</v>
      </c>
      <c r="E52" s="388">
        <f>E14+E17+E27+E35+E43+E47+E51</f>
        <v>0</v>
      </c>
      <c r="F52" s="388">
        <f>F14+F17+F27+F35+F43+F47+F51</f>
        <v>0</v>
      </c>
      <c r="G52" s="388">
        <f>G14+G17+G27+G35+G43+G47+G51</f>
        <v>0</v>
      </c>
    </row>
    <row r="53" spans="1:8" x14ac:dyDescent="0.25">
      <c r="A53" s="505" t="s">
        <v>422</v>
      </c>
      <c r="B53" s="505"/>
      <c r="C53" s="388">
        <f>C11+C12+C13+C17+C29+C30+C38</f>
        <v>0</v>
      </c>
      <c r="D53" s="389">
        <f>D11+D12+D13+D17+D29+D30+D38</f>
        <v>0</v>
      </c>
      <c r="E53" s="389">
        <f>E11+E12+E13+E17+E29+E30+E38</f>
        <v>0</v>
      </c>
      <c r="F53" s="388">
        <f>F11+F12+F13+F17+F29+F30+F38</f>
        <v>0</v>
      </c>
      <c r="G53" s="388">
        <f>G11+G12+G13+G17+G29+G30+G38</f>
        <v>0</v>
      </c>
    </row>
    <row r="56" spans="1:8" x14ac:dyDescent="0.25">
      <c r="H56" s="411"/>
    </row>
  </sheetData>
  <mergeCells count="19">
    <mergeCell ref="A36:G36"/>
    <mergeCell ref="A1:E1"/>
    <mergeCell ref="A6:A7"/>
    <mergeCell ref="B6:B7"/>
    <mergeCell ref="A9:G9"/>
    <mergeCell ref="A14:B14"/>
    <mergeCell ref="A15:G15"/>
    <mergeCell ref="A17:B17"/>
    <mergeCell ref="A18:G18"/>
    <mergeCell ref="A27:B27"/>
    <mergeCell ref="A28:G28"/>
    <mergeCell ref="A35:B35"/>
    <mergeCell ref="A43:B43"/>
    <mergeCell ref="A44:G44"/>
    <mergeCell ref="A47:B47"/>
    <mergeCell ref="A52:B52"/>
    <mergeCell ref="A53:B53"/>
    <mergeCell ref="A48:B48"/>
    <mergeCell ref="A51:B5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S124"/>
  <sheetViews>
    <sheetView topLeftCell="A91" workbookViewId="0">
      <selection activeCell="G118" sqref="G118"/>
    </sheetView>
  </sheetViews>
  <sheetFormatPr defaultColWidth="8.85546875" defaultRowHeight="15" x14ac:dyDescent="0.25"/>
  <cols>
    <col min="1" max="1" width="6.42578125" style="62" customWidth="1"/>
    <col min="2" max="2" width="66.5703125" style="147" customWidth="1"/>
    <col min="3" max="3" width="15" style="65" customWidth="1"/>
    <col min="4" max="4" width="15" style="105" customWidth="1"/>
    <col min="5" max="5" width="15" style="65" hidden="1" customWidth="1"/>
    <col min="6" max="9" width="15" style="65" customWidth="1"/>
    <col min="10" max="10" width="15" style="66" customWidth="1"/>
    <col min="11" max="11" width="15" style="67" customWidth="1"/>
    <col min="12" max="19" width="15" customWidth="1"/>
    <col min="20" max="21" width="11.5703125" customWidth="1"/>
  </cols>
  <sheetData>
    <row r="1" spans="1:11" ht="27.75" customHeight="1" x14ac:dyDescent="0.3">
      <c r="A1" s="526" t="s">
        <v>428</v>
      </c>
      <c r="B1" s="526"/>
      <c r="C1" s="526"/>
      <c r="D1" s="526"/>
      <c r="E1" s="526"/>
      <c r="F1" s="526"/>
      <c r="G1" s="526"/>
      <c r="H1" s="526"/>
      <c r="I1" s="526"/>
    </row>
    <row r="2" spans="1:11" ht="27.75" customHeight="1" x14ac:dyDescent="0.3">
      <c r="B2" s="68"/>
      <c r="C2" s="63"/>
      <c r="D2" s="64"/>
    </row>
    <row r="3" spans="1:11" ht="17.25" customHeight="1" x14ac:dyDescent="0.25">
      <c r="B3" s="527" t="s">
        <v>314</v>
      </c>
      <c r="C3" s="527"/>
      <c r="D3" s="527"/>
      <c r="E3" s="527"/>
      <c r="F3" s="527"/>
      <c r="G3" s="527"/>
      <c r="H3" s="527"/>
      <c r="I3" s="527"/>
    </row>
    <row r="4" spans="1:11" ht="16.149999999999999" customHeight="1" x14ac:dyDescent="0.25">
      <c r="B4" s="590" t="s">
        <v>482</v>
      </c>
      <c r="C4" s="590"/>
      <c r="D4" s="590"/>
      <c r="E4" s="590"/>
      <c r="F4" s="590"/>
      <c r="G4" s="590"/>
      <c r="H4" s="590"/>
      <c r="I4" s="590"/>
    </row>
    <row r="5" spans="1:11" ht="15.75" x14ac:dyDescent="0.25">
      <c r="B5" s="528" t="s">
        <v>93</v>
      </c>
      <c r="C5" s="528" t="s">
        <v>94</v>
      </c>
      <c r="D5" s="64"/>
      <c r="I5" s="65" t="s">
        <v>275</v>
      </c>
    </row>
    <row r="6" spans="1:11" ht="27" x14ac:dyDescent="0.3">
      <c r="A6" s="453"/>
      <c r="B6" s="118"/>
      <c r="C6" s="122" t="s">
        <v>95</v>
      </c>
      <c r="D6" s="83" t="s">
        <v>96</v>
      </c>
      <c r="E6" s="121" t="s">
        <v>97</v>
      </c>
      <c r="F6" s="530" t="s">
        <v>98</v>
      </c>
      <c r="G6" s="530"/>
      <c r="H6" s="530"/>
      <c r="I6" s="530"/>
    </row>
    <row r="7" spans="1:11" s="75" customFormat="1" x14ac:dyDescent="0.2">
      <c r="A7" s="454"/>
      <c r="B7" s="145" t="s">
        <v>99</v>
      </c>
      <c r="C7" s="122" t="s">
        <v>100</v>
      </c>
      <c r="D7" s="83" t="s">
        <v>101</v>
      </c>
      <c r="E7" s="122" t="s">
        <v>102</v>
      </c>
      <c r="F7" s="122" t="s">
        <v>103</v>
      </c>
      <c r="G7" s="122" t="s">
        <v>104</v>
      </c>
      <c r="H7" s="122" t="s">
        <v>312</v>
      </c>
      <c r="I7" s="122" t="s">
        <v>313</v>
      </c>
      <c r="J7" s="73"/>
      <c r="K7" s="74"/>
    </row>
    <row r="8" spans="1:11" s="79" customFormat="1" x14ac:dyDescent="0.2">
      <c r="A8" s="76"/>
      <c r="B8" s="531" t="str">
        <f>'Buget cerere'!B9:I9</f>
        <v>CAPITOL 1 Cheltuieli pentru obținerea si amenajarea terenului</v>
      </c>
      <c r="C8" s="531"/>
      <c r="D8" s="531"/>
      <c r="E8" s="531"/>
      <c r="F8" s="531"/>
      <c r="G8" s="531"/>
      <c r="H8" s="531"/>
      <c r="I8" s="531"/>
      <c r="J8" s="77"/>
      <c r="K8" s="78"/>
    </row>
    <row r="9" spans="1:11" s="85" customFormat="1" x14ac:dyDescent="0.2">
      <c r="A9" s="80" t="str">
        <f>'Buget cerere'!A10</f>
        <v>1.1.</v>
      </c>
      <c r="B9" s="81" t="str">
        <f>'Buget cerere'!B10</f>
        <v>Obtinerea terenului</v>
      </c>
      <c r="C9" s="82">
        <f>'Buget cerere'!I10</f>
        <v>0</v>
      </c>
      <c r="D9" s="83">
        <f>IF(F9+G9+H9+I9&lt;&gt;C9,"EROARE!",F9+G9+H9+I9)</f>
        <v>0</v>
      </c>
      <c r="E9" s="529"/>
      <c r="F9" s="33">
        <v>0</v>
      </c>
      <c r="G9" s="33">
        <v>0</v>
      </c>
      <c r="H9" s="33">
        <v>0</v>
      </c>
      <c r="I9" s="33">
        <v>0</v>
      </c>
      <c r="J9" s="73">
        <f t="shared" ref="J9:J68" si="0">C9-D9</f>
        <v>0</v>
      </c>
      <c r="K9" s="74"/>
    </row>
    <row r="10" spans="1:11" s="85" customFormat="1" x14ac:dyDescent="0.2">
      <c r="A10" s="80" t="str">
        <f>'Buget cerere'!A11</f>
        <v>1.2.</v>
      </c>
      <c r="B10" s="81" t="str">
        <f>'Buget cerere'!B11</f>
        <v>Amenajarea terenului</v>
      </c>
      <c r="C10" s="82">
        <f>'Buget cerere'!I11</f>
        <v>0</v>
      </c>
      <c r="D10" s="83">
        <f t="shared" ref="D10:D13" si="1">IF(F10+G10+H10+I10&lt;&gt;C10,"EROARE!",F10+G10+H10+I10)</f>
        <v>0</v>
      </c>
      <c r="E10" s="529"/>
      <c r="F10" s="33">
        <v>0</v>
      </c>
      <c r="G10" s="33">
        <v>0</v>
      </c>
      <c r="H10" s="33">
        <v>0</v>
      </c>
      <c r="I10" s="33">
        <v>0</v>
      </c>
      <c r="J10" s="73">
        <f t="shared" si="0"/>
        <v>0</v>
      </c>
      <c r="K10" s="74"/>
    </row>
    <row r="11" spans="1:11" s="85" customFormat="1" x14ac:dyDescent="0.2">
      <c r="A11" s="80" t="str">
        <f>'Buget cerere'!A12</f>
        <v>1.3.</v>
      </c>
      <c r="B11" s="81" t="str">
        <f>'Buget cerere'!B12</f>
        <v>Amenajari pentru protectia mediului si aducerea la starea initiala</v>
      </c>
      <c r="C11" s="82">
        <v>0</v>
      </c>
      <c r="D11" s="83">
        <f t="shared" si="1"/>
        <v>0</v>
      </c>
      <c r="E11" s="529"/>
      <c r="F11" s="33">
        <v>0</v>
      </c>
      <c r="G11" s="33">
        <v>0</v>
      </c>
      <c r="H11" s="33">
        <v>0</v>
      </c>
      <c r="I11" s="33">
        <v>0</v>
      </c>
      <c r="J11" s="73"/>
      <c r="K11" s="74"/>
    </row>
    <row r="12" spans="1:11" s="85" customFormat="1" x14ac:dyDescent="0.2">
      <c r="A12" s="80" t="str">
        <f>'Buget cerere'!A13</f>
        <v>1.4.</v>
      </c>
      <c r="B12" s="81" t="str">
        <f>'Buget cerere'!B13</f>
        <v>Cheltuieli pentru relocarea/protecția utilităților</v>
      </c>
      <c r="C12" s="82">
        <v>0</v>
      </c>
      <c r="D12" s="83">
        <f t="shared" si="1"/>
        <v>0</v>
      </c>
      <c r="E12" s="529"/>
      <c r="F12" s="33">
        <v>0</v>
      </c>
      <c r="G12" s="33">
        <v>0</v>
      </c>
      <c r="H12" s="33">
        <v>0</v>
      </c>
      <c r="I12" s="33">
        <v>0</v>
      </c>
      <c r="J12" s="73"/>
      <c r="K12" s="74"/>
    </row>
    <row r="13" spans="1:11" s="79" customFormat="1" x14ac:dyDescent="0.2">
      <c r="A13" s="80"/>
      <c r="B13" s="86" t="str">
        <f>'Buget cerere'!B14</f>
        <v>TOTAL CAPITOL 1</v>
      </c>
      <c r="C13" s="82">
        <f>'Buget cerere'!I14</f>
        <v>0</v>
      </c>
      <c r="D13" s="83">
        <f t="shared" si="1"/>
        <v>0</v>
      </c>
      <c r="E13" s="529"/>
      <c r="F13" s="83">
        <f>SUM(F9:F12)</f>
        <v>0</v>
      </c>
      <c r="G13" s="83">
        <f>SUM(G9:G12)</f>
        <v>0</v>
      </c>
      <c r="H13" s="83">
        <f>SUM(H9:H12)</f>
        <v>0</v>
      </c>
      <c r="I13" s="83">
        <f>SUM(I9:I12)</f>
        <v>0</v>
      </c>
      <c r="J13" s="73">
        <f t="shared" si="0"/>
        <v>0</v>
      </c>
      <c r="K13" s="74"/>
    </row>
    <row r="14" spans="1:11" s="79" customFormat="1" x14ac:dyDescent="0.2">
      <c r="A14" s="80">
        <f>'Buget cerere'!A15</f>
        <v>2</v>
      </c>
      <c r="B14" s="531" t="str">
        <f>'Buget cerere'!B15:I15</f>
        <v>CAPITOL 2 Cheltuieli pt asigurarea utilităţilor necesare obiectivului</v>
      </c>
      <c r="C14" s="531"/>
      <c r="D14" s="531"/>
      <c r="E14" s="531"/>
      <c r="F14" s="531"/>
      <c r="G14" s="531"/>
      <c r="H14" s="531"/>
      <c r="I14" s="531"/>
      <c r="J14" s="73">
        <f t="shared" si="0"/>
        <v>0</v>
      </c>
      <c r="K14" s="74"/>
    </row>
    <row r="15" spans="1:11" s="85" customFormat="1" x14ac:dyDescent="0.2">
      <c r="A15" s="80" t="str">
        <f>'Buget cerere'!A16</f>
        <v>2.1</v>
      </c>
      <c r="B15" s="88" t="str">
        <f>'Buget cerere'!B16</f>
        <v>Cheltuieli pentru asigurarea utilitatilor necesare obiectivului</v>
      </c>
      <c r="C15" s="82" t="str">
        <f>'Buget cerere'!I16</f>
        <v>N/A</v>
      </c>
      <c r="D15" s="83" t="s">
        <v>464</v>
      </c>
      <c r="E15" s="529"/>
      <c r="F15" s="346" t="s">
        <v>345</v>
      </c>
      <c r="G15" s="346" t="s">
        <v>345</v>
      </c>
      <c r="H15" s="346" t="s">
        <v>345</v>
      </c>
      <c r="I15" s="346" t="s">
        <v>345</v>
      </c>
      <c r="J15" s="73" t="e">
        <f t="shared" si="0"/>
        <v>#VALUE!</v>
      </c>
      <c r="K15" s="74"/>
    </row>
    <row r="16" spans="1:11" s="79" customFormat="1" x14ac:dyDescent="0.2">
      <c r="A16" s="80"/>
      <c r="B16" s="86" t="str">
        <f>'Buget cerere'!B17</f>
        <v> TOTAL CAPITOL 2</v>
      </c>
      <c r="C16" s="82" t="str">
        <f>'Buget cerere'!I17</f>
        <v>N/A</v>
      </c>
      <c r="D16" s="83" t="s">
        <v>464</v>
      </c>
      <c r="E16" s="529"/>
      <c r="F16" s="83" t="str">
        <f>F15</f>
        <v>N/A</v>
      </c>
      <c r="G16" s="83" t="str">
        <f>G15</f>
        <v>N/A</v>
      </c>
      <c r="H16" s="83" t="str">
        <f t="shared" ref="H16:I16" si="2">H15</f>
        <v>N/A</v>
      </c>
      <c r="I16" s="83" t="str">
        <f t="shared" si="2"/>
        <v>N/A</v>
      </c>
      <c r="J16" s="73" t="e">
        <f t="shared" si="0"/>
        <v>#VALUE!</v>
      </c>
      <c r="K16" s="74"/>
    </row>
    <row r="17" spans="1:11" s="79" customFormat="1" x14ac:dyDescent="0.2">
      <c r="A17" s="80" t="str">
        <f>'Buget cerere'!A18</f>
        <v>3</v>
      </c>
      <c r="B17" s="531" t="str">
        <f>'Buget cerere'!B18:I18</f>
        <v>CAPITOL 3 Cheltuieli pentru proiectare și asistență tehnică</v>
      </c>
      <c r="C17" s="531"/>
      <c r="D17" s="531"/>
      <c r="E17" s="531"/>
      <c r="F17" s="531"/>
      <c r="G17" s="531"/>
      <c r="H17" s="531"/>
      <c r="I17" s="531"/>
      <c r="J17" s="73">
        <f t="shared" si="0"/>
        <v>0</v>
      </c>
      <c r="K17" s="74"/>
    </row>
    <row r="18" spans="1:11" s="85" customFormat="1" ht="26.25" customHeight="1" x14ac:dyDescent="0.2">
      <c r="A18" s="365" t="str">
        <f>'Buget cerere'!A19</f>
        <v>3.1</v>
      </c>
      <c r="B18" s="89" t="str">
        <f>'Buget cerere'!B19</f>
        <v>Studii  (Studii de teren; Raport privind impactul asupra mediului; Alte studii specifice)</v>
      </c>
      <c r="C18" s="82">
        <f>'Buget cerere'!I19</f>
        <v>0</v>
      </c>
      <c r="D18" s="83">
        <f>IF(F18+G18+H18+I18&lt;&gt;C18,"EROARE!",F18+G18+H18+I18)</f>
        <v>0</v>
      </c>
      <c r="E18" s="529"/>
      <c r="F18" s="33">
        <v>0</v>
      </c>
      <c r="G18" s="33">
        <v>0</v>
      </c>
      <c r="H18" s="33">
        <v>0</v>
      </c>
      <c r="I18" s="33">
        <v>0</v>
      </c>
      <c r="J18" s="73">
        <f t="shared" si="0"/>
        <v>0</v>
      </c>
      <c r="K18" s="74"/>
    </row>
    <row r="19" spans="1:11" s="85" customFormat="1" x14ac:dyDescent="0.2">
      <c r="A19" s="365" t="str">
        <f>'Buget cerere'!A20</f>
        <v>3.2</v>
      </c>
      <c r="B19" s="89" t="str">
        <f>'Buget cerere'!B20</f>
        <v>Cheltuieli pentru obținere de avize, acorduri si autorizații</v>
      </c>
      <c r="C19" s="82">
        <f>'Buget cerere'!I20</f>
        <v>0</v>
      </c>
      <c r="D19" s="83">
        <f t="shared" ref="D19:D31" si="3">IF(F19+G19+H19+I19&lt;&gt;C19,"EROARE!",F19+G19+H19+I19)</f>
        <v>0</v>
      </c>
      <c r="E19" s="529"/>
      <c r="F19" s="33">
        <v>0</v>
      </c>
      <c r="G19" s="33">
        <v>0</v>
      </c>
      <c r="H19" s="33">
        <v>0</v>
      </c>
      <c r="I19" s="33">
        <v>0</v>
      </c>
      <c r="J19" s="73">
        <f t="shared" si="0"/>
        <v>0</v>
      </c>
      <c r="K19" s="74"/>
    </row>
    <row r="20" spans="1:11" s="85" customFormat="1" x14ac:dyDescent="0.2">
      <c r="A20" s="30" t="s">
        <v>52</v>
      </c>
      <c r="B20" s="32" t="s">
        <v>317</v>
      </c>
      <c r="C20" s="82" t="str">
        <f>'Buget cerere'!I21</f>
        <v>N/A</v>
      </c>
      <c r="D20" s="83" t="s">
        <v>464</v>
      </c>
      <c r="E20" s="529"/>
      <c r="F20" s="346" t="s">
        <v>345</v>
      </c>
      <c r="G20" s="346" t="s">
        <v>345</v>
      </c>
      <c r="H20" s="346" t="s">
        <v>345</v>
      </c>
      <c r="I20" s="346" t="s">
        <v>345</v>
      </c>
      <c r="J20" s="73" t="e">
        <f t="shared" si="0"/>
        <v>#VALUE!</v>
      </c>
      <c r="K20" s="74"/>
    </row>
    <row r="21" spans="1:11" s="85" customFormat="1" x14ac:dyDescent="0.2">
      <c r="A21" s="30" t="s">
        <v>53</v>
      </c>
      <c r="B21" s="38" t="s">
        <v>318</v>
      </c>
      <c r="C21" s="82" t="str">
        <f>'Buget cerere'!I22</f>
        <v>N/A</v>
      </c>
      <c r="D21" s="83" t="s">
        <v>464</v>
      </c>
      <c r="E21" s="529"/>
      <c r="F21" s="346" t="s">
        <v>345</v>
      </c>
      <c r="G21" s="346" t="s">
        <v>345</v>
      </c>
      <c r="H21" s="346" t="s">
        <v>345</v>
      </c>
      <c r="I21" s="346" t="s">
        <v>345</v>
      </c>
      <c r="J21" s="73"/>
      <c r="K21" s="74"/>
    </row>
    <row r="22" spans="1:11" s="85" customFormat="1" x14ac:dyDescent="0.2">
      <c r="A22" s="30" t="s">
        <v>54</v>
      </c>
      <c r="B22" s="38" t="s">
        <v>319</v>
      </c>
      <c r="C22" s="82">
        <f>'Buget cerere'!I23</f>
        <v>0</v>
      </c>
      <c r="D22" s="83">
        <f t="shared" si="3"/>
        <v>0</v>
      </c>
      <c r="E22" s="529"/>
      <c r="F22" s="33">
        <v>0</v>
      </c>
      <c r="G22" s="33">
        <v>0</v>
      </c>
      <c r="H22" s="33">
        <v>0</v>
      </c>
      <c r="I22" s="33">
        <v>0</v>
      </c>
      <c r="J22" s="73"/>
      <c r="K22" s="74"/>
    </row>
    <row r="23" spans="1:11" s="85" customFormat="1" x14ac:dyDescent="0.2">
      <c r="A23" s="30" t="s">
        <v>320</v>
      </c>
      <c r="B23" s="38" t="s">
        <v>297</v>
      </c>
      <c r="C23" s="82" t="str">
        <f>'Buget cerere'!I24</f>
        <v>N/A</v>
      </c>
      <c r="D23" s="83" t="s">
        <v>464</v>
      </c>
      <c r="E23" s="529"/>
      <c r="F23" s="346" t="s">
        <v>345</v>
      </c>
      <c r="G23" s="346" t="s">
        <v>345</v>
      </c>
      <c r="H23" s="346" t="s">
        <v>345</v>
      </c>
      <c r="I23" s="346" t="s">
        <v>345</v>
      </c>
      <c r="J23" s="73" t="e">
        <f t="shared" si="0"/>
        <v>#VALUE!</v>
      </c>
      <c r="K23" s="74"/>
    </row>
    <row r="24" spans="1:11" s="85" customFormat="1" x14ac:dyDescent="0.2">
      <c r="A24" s="80" t="str">
        <f>'Buget cerere'!A25</f>
        <v>3.7</v>
      </c>
      <c r="B24" s="89" t="str">
        <f>'Buget cerere'!B25</f>
        <v>Consultanţă</v>
      </c>
      <c r="C24" s="82" t="str">
        <f>'Buget cerere'!I25</f>
        <v>N/A</v>
      </c>
      <c r="D24" s="83" t="s">
        <v>464</v>
      </c>
      <c r="E24" s="529"/>
      <c r="F24" s="346" t="s">
        <v>345</v>
      </c>
      <c r="G24" s="346" t="s">
        <v>345</v>
      </c>
      <c r="H24" s="346" t="s">
        <v>345</v>
      </c>
      <c r="I24" s="346" t="s">
        <v>345</v>
      </c>
      <c r="J24" s="73" t="e">
        <f t="shared" si="0"/>
        <v>#VALUE!</v>
      </c>
      <c r="K24" s="74"/>
    </row>
    <row r="25" spans="1:11" s="85" customFormat="1" x14ac:dyDescent="0.2">
      <c r="A25" s="80" t="str">
        <f>'Buget cerere'!A26</f>
        <v>3.7.1</v>
      </c>
      <c r="B25" s="89" t="str">
        <f>'Buget cerere'!B26</f>
        <v>Managementul de pManagementul de proiect pentru obiectivul de investiţii</v>
      </c>
      <c r="C25" s="82" t="str">
        <f>'Buget cerere'!I26</f>
        <v>N/A</v>
      </c>
      <c r="D25" s="83" t="s">
        <v>464</v>
      </c>
      <c r="E25" s="529"/>
      <c r="F25" s="346" t="s">
        <v>345</v>
      </c>
      <c r="G25" s="346" t="s">
        <v>345</v>
      </c>
      <c r="H25" s="346" t="s">
        <v>345</v>
      </c>
      <c r="I25" s="346" t="s">
        <v>345</v>
      </c>
      <c r="J25" s="73"/>
      <c r="K25" s="74"/>
    </row>
    <row r="26" spans="1:11" s="85" customFormat="1" x14ac:dyDescent="0.2">
      <c r="A26" s="80" t="str">
        <f>'Buget cerere'!A27</f>
        <v>3.7.2</v>
      </c>
      <c r="B26" s="89" t="str">
        <f>'Buget cerere'!B27</f>
        <v>Auditul financiar</v>
      </c>
      <c r="C26" s="82" t="str">
        <f>'Buget cerere'!I27</f>
        <v>N/A</v>
      </c>
      <c r="D26" s="83" t="s">
        <v>464</v>
      </c>
      <c r="E26" s="529"/>
      <c r="F26" s="346" t="s">
        <v>345</v>
      </c>
      <c r="G26" s="346" t="s">
        <v>345</v>
      </c>
      <c r="H26" s="346" t="s">
        <v>345</v>
      </c>
      <c r="I26" s="346" t="s">
        <v>345</v>
      </c>
      <c r="J26" s="73"/>
      <c r="K26" s="74"/>
    </row>
    <row r="27" spans="1:11" s="85" customFormat="1" x14ac:dyDescent="0.2">
      <c r="A27" s="80" t="str">
        <f>'Buget cerere'!A28</f>
        <v>3.8</v>
      </c>
      <c r="B27" s="89" t="str">
        <f>'Buget cerere'!B28</f>
        <v>Asistenţă tehnică</v>
      </c>
      <c r="C27" s="82">
        <f>'Buget cerere'!I28</f>
        <v>0</v>
      </c>
      <c r="D27" s="83">
        <f t="shared" si="3"/>
        <v>0</v>
      </c>
      <c r="E27" s="529"/>
      <c r="F27" s="33">
        <f>SUM(F28:F30)</f>
        <v>0</v>
      </c>
      <c r="G27" s="33">
        <f>SUM(G28:G30)</f>
        <v>0</v>
      </c>
      <c r="H27" s="33">
        <f>SUM(H28:H30)</f>
        <v>0</v>
      </c>
      <c r="I27" s="33">
        <f>SUM(I28:I30)</f>
        <v>0</v>
      </c>
      <c r="J27" s="73"/>
      <c r="K27" s="74"/>
    </row>
    <row r="28" spans="1:11" s="85" customFormat="1" x14ac:dyDescent="0.2">
      <c r="A28" s="80" t="str">
        <f>'Buget cerere'!A29</f>
        <v>3.8.1</v>
      </c>
      <c r="B28" s="89" t="str">
        <f>'Buget cerere'!B29</f>
        <v xml:space="preserve"> Asistenţă tehnică din partea proiectantului</v>
      </c>
      <c r="C28" s="82">
        <f>'Buget cerere'!I29</f>
        <v>0</v>
      </c>
      <c r="D28" s="83">
        <f t="shared" si="3"/>
        <v>0</v>
      </c>
      <c r="E28" s="529"/>
      <c r="F28" s="33">
        <v>0</v>
      </c>
      <c r="G28" s="33">
        <v>0</v>
      </c>
      <c r="H28" s="33">
        <v>0</v>
      </c>
      <c r="I28" s="33">
        <v>0</v>
      </c>
      <c r="J28" s="73"/>
      <c r="K28" s="74"/>
    </row>
    <row r="29" spans="1:11" s="85" customFormat="1" x14ac:dyDescent="0.2">
      <c r="A29" s="80" t="str">
        <f>'Buget cerere'!A30</f>
        <v>3.8.2</v>
      </c>
      <c r="B29" s="89" t="str">
        <f>'Buget cerere'!B30</f>
        <v>Dirigenţie de şantier</v>
      </c>
      <c r="C29" s="82">
        <f>'Buget cerere'!I30</f>
        <v>0</v>
      </c>
      <c r="D29" s="83">
        <f t="shared" si="3"/>
        <v>0</v>
      </c>
      <c r="E29" s="529"/>
      <c r="F29" s="33">
        <v>0</v>
      </c>
      <c r="G29" s="33">
        <v>0</v>
      </c>
      <c r="H29" s="33">
        <v>0</v>
      </c>
      <c r="I29" s="33">
        <v>0</v>
      </c>
      <c r="J29" s="73"/>
      <c r="K29" s="74"/>
    </row>
    <row r="30" spans="1:11" s="85" customFormat="1" ht="24" x14ac:dyDescent="0.2">
      <c r="A30" s="30" t="s">
        <v>444</v>
      </c>
      <c r="B30" s="89" t="s">
        <v>445</v>
      </c>
      <c r="C30" s="82">
        <f>'Buget cerere'!I31</f>
        <v>0</v>
      </c>
      <c r="D30" s="83">
        <f t="shared" si="3"/>
        <v>0</v>
      </c>
      <c r="E30" s="529"/>
      <c r="F30" s="33">
        <v>0</v>
      </c>
      <c r="G30" s="33">
        <v>0</v>
      </c>
      <c r="H30" s="33">
        <v>0</v>
      </c>
      <c r="I30" s="33">
        <v>0</v>
      </c>
      <c r="J30" s="73"/>
      <c r="K30" s="74"/>
    </row>
    <row r="31" spans="1:11" s="79" customFormat="1" x14ac:dyDescent="0.2">
      <c r="A31" s="80"/>
      <c r="B31" s="90" t="str">
        <f>'Buget cerere'!B32</f>
        <v> TOTAL CAPITOL 3</v>
      </c>
      <c r="C31" s="82">
        <f>'Buget cerere'!I32</f>
        <v>0</v>
      </c>
      <c r="D31" s="83">
        <f t="shared" si="3"/>
        <v>0</v>
      </c>
      <c r="E31" s="529"/>
      <c r="F31" s="83">
        <f>F18+F19+F22+F27</f>
        <v>0</v>
      </c>
      <c r="G31" s="83">
        <f t="shared" ref="G31:I31" si="4">G18+G19+G22+G27</f>
        <v>0</v>
      </c>
      <c r="H31" s="83">
        <f t="shared" si="4"/>
        <v>0</v>
      </c>
      <c r="I31" s="83">
        <f t="shared" si="4"/>
        <v>0</v>
      </c>
      <c r="J31" s="73">
        <f t="shared" si="0"/>
        <v>0</v>
      </c>
      <c r="K31" s="74"/>
    </row>
    <row r="32" spans="1:11" s="79" customFormat="1" x14ac:dyDescent="0.2">
      <c r="A32" s="80">
        <f>'Buget cerere'!A33</f>
        <v>4</v>
      </c>
      <c r="B32" s="532" t="str">
        <f>'Buget cerere'!B33:I33</f>
        <v>CAPITOLUL 4 Cheltuieli pentru investiţia de bază</v>
      </c>
      <c r="C32" s="532"/>
      <c r="D32" s="532"/>
      <c r="E32" s="532"/>
      <c r="F32" s="532"/>
      <c r="G32" s="532"/>
      <c r="H32" s="532"/>
      <c r="I32" s="532"/>
      <c r="J32" s="73">
        <f t="shared" si="0"/>
        <v>0</v>
      </c>
      <c r="K32" s="74"/>
    </row>
    <row r="33" spans="1:11" s="85" customFormat="1" x14ac:dyDescent="0.2">
      <c r="A33" s="80" t="str">
        <f>'Buget cerere'!A35</f>
        <v>4.1</v>
      </c>
      <c r="B33" s="38" t="str">
        <f>'Buget cerere'!B35</f>
        <v>Construcţii şi instalaţii</v>
      </c>
      <c r="C33" s="82">
        <f>'Buget cerere'!I35</f>
        <v>0</v>
      </c>
      <c r="D33" s="83">
        <f>IF(F33+G33+H33+I33&lt;&gt;C33,"EROARE!",F33+G33+H33+I33)</f>
        <v>0</v>
      </c>
      <c r="E33" s="529"/>
      <c r="F33" s="33">
        <v>0</v>
      </c>
      <c r="G33" s="33">
        <v>0</v>
      </c>
      <c r="H33" s="33">
        <v>0</v>
      </c>
      <c r="I33" s="33">
        <v>0</v>
      </c>
      <c r="J33" s="73">
        <f t="shared" si="0"/>
        <v>0</v>
      </c>
      <c r="K33" s="74"/>
    </row>
    <row r="34" spans="1:11" s="85" customFormat="1" ht="15.6" customHeight="1" x14ac:dyDescent="0.2">
      <c r="A34" s="80" t="str">
        <f>'Buget cerere'!A36</f>
        <v>4.2</v>
      </c>
      <c r="B34" s="38" t="str">
        <f>'Buget cerere'!B36</f>
        <v>Montaj utilaje, echipamente tehnologice și funcționale</v>
      </c>
      <c r="C34" s="82">
        <f>'Buget cerere'!I36</f>
        <v>0</v>
      </c>
      <c r="D34" s="83">
        <f t="shared" ref="D34:D39" si="5">IF(F34+G34+H34+I34&lt;&gt;C34,"EROARE!",F34+G34+H34+I34)</f>
        <v>0</v>
      </c>
      <c r="E34" s="529"/>
      <c r="F34" s="33">
        <v>0</v>
      </c>
      <c r="G34" s="33">
        <v>0</v>
      </c>
      <c r="H34" s="33">
        <v>0</v>
      </c>
      <c r="I34" s="33">
        <v>0</v>
      </c>
      <c r="J34" s="73">
        <f t="shared" si="0"/>
        <v>0</v>
      </c>
      <c r="K34" s="74"/>
    </row>
    <row r="35" spans="1:11" s="85" customFormat="1" x14ac:dyDescent="0.2">
      <c r="A35" s="80" t="str">
        <f>'Buget cerere'!A37</f>
        <v>4.3</v>
      </c>
      <c r="B35" s="38" t="str">
        <f>'Buget cerere'!B37</f>
        <v>Utilaje, echipamente tehnologice şi funcționale care necesită  montaj</v>
      </c>
      <c r="C35" s="82">
        <f>'Buget cerere'!I37</f>
        <v>0</v>
      </c>
      <c r="D35" s="83">
        <f t="shared" si="5"/>
        <v>0</v>
      </c>
      <c r="E35" s="529"/>
      <c r="F35" s="39">
        <v>0</v>
      </c>
      <c r="G35" s="33">
        <v>0</v>
      </c>
      <c r="H35" s="33">
        <v>0</v>
      </c>
      <c r="I35" s="33">
        <v>0</v>
      </c>
      <c r="J35" s="73">
        <f t="shared" si="0"/>
        <v>0</v>
      </c>
      <c r="K35" s="74"/>
    </row>
    <row r="36" spans="1:11" s="79" customFormat="1" x14ac:dyDescent="0.2">
      <c r="A36" s="80" t="str">
        <f>'Buget cerere'!A38</f>
        <v>4.4</v>
      </c>
      <c r="B36" s="38" t="str">
        <f>'Buget cerere'!B38</f>
        <v>Utilaje, echipamente tehnologice şi funcționale care nu necesită montaj și echipamente de transport</v>
      </c>
      <c r="C36" s="82">
        <f>'Buget cerere'!I38</f>
        <v>0</v>
      </c>
      <c r="D36" s="83">
        <f t="shared" si="5"/>
        <v>0</v>
      </c>
      <c r="E36" s="529"/>
      <c r="F36" s="33">
        <v>0</v>
      </c>
      <c r="G36" s="33">
        <v>0</v>
      </c>
      <c r="H36" s="33">
        <v>0</v>
      </c>
      <c r="I36" s="33">
        <v>0</v>
      </c>
      <c r="J36" s="73">
        <f t="shared" si="0"/>
        <v>0</v>
      </c>
      <c r="K36" s="74"/>
    </row>
    <row r="37" spans="1:11" s="79" customFormat="1" x14ac:dyDescent="0.2">
      <c r="A37" s="80" t="str">
        <f>'Buget cerere'!A39</f>
        <v>4.5</v>
      </c>
      <c r="B37" s="38" t="str">
        <f>'Buget cerere'!B39</f>
        <v>Dotări</v>
      </c>
      <c r="C37" s="82">
        <f>'Buget cerere'!I39</f>
        <v>0</v>
      </c>
      <c r="D37" s="83">
        <f t="shared" si="5"/>
        <v>0</v>
      </c>
      <c r="E37" s="83"/>
      <c r="F37" s="33">
        <v>0</v>
      </c>
      <c r="G37" s="33">
        <v>0</v>
      </c>
      <c r="H37" s="33">
        <v>0</v>
      </c>
      <c r="I37" s="33">
        <v>0</v>
      </c>
      <c r="J37" s="73"/>
      <c r="K37" s="74"/>
    </row>
    <row r="38" spans="1:11" s="79" customFormat="1" x14ac:dyDescent="0.2">
      <c r="A38" s="80" t="str">
        <f>'Buget cerere'!A40</f>
        <v>4.6</v>
      </c>
      <c r="B38" s="38" t="str">
        <f>'Buget cerere'!B40</f>
        <v>Active necorporale</v>
      </c>
      <c r="C38" s="82">
        <f>'Buget cerere'!I40</f>
        <v>0</v>
      </c>
      <c r="D38" s="83">
        <f t="shared" si="5"/>
        <v>0</v>
      </c>
      <c r="E38" s="83"/>
      <c r="F38" s="33">
        <v>0</v>
      </c>
      <c r="G38" s="33">
        <v>0</v>
      </c>
      <c r="H38" s="33">
        <v>0</v>
      </c>
      <c r="I38" s="33">
        <v>0</v>
      </c>
      <c r="J38" s="73"/>
      <c r="K38" s="74"/>
    </row>
    <row r="39" spans="1:11" s="79" customFormat="1" x14ac:dyDescent="0.2">
      <c r="A39" s="80"/>
      <c r="B39" s="38" t="s">
        <v>351</v>
      </c>
      <c r="C39" s="82">
        <f>'Buget cerere'!I49</f>
        <v>0</v>
      </c>
      <c r="D39" s="83">
        <f t="shared" si="5"/>
        <v>0</v>
      </c>
      <c r="E39" s="83"/>
      <c r="F39" s="33">
        <v>0</v>
      </c>
      <c r="G39" s="33">
        <v>0</v>
      </c>
      <c r="H39" s="33">
        <v>0</v>
      </c>
      <c r="I39" s="33">
        <v>0</v>
      </c>
      <c r="J39" s="73"/>
      <c r="K39" s="74"/>
    </row>
    <row r="40" spans="1:11" s="79" customFormat="1" x14ac:dyDescent="0.2">
      <c r="A40" s="80"/>
      <c r="B40" s="90" t="str">
        <f>'Buget cerere'!B50</f>
        <v>TOTAL CAPITOL 4</v>
      </c>
      <c r="C40" s="82">
        <f>'Buget cerere'!I50</f>
        <v>0</v>
      </c>
      <c r="D40" s="83">
        <f t="shared" ref="D40" si="6">IF(F40+G40+H40+I40&lt;&gt;C40,"EROARE!",F40+G40+H40+I40)</f>
        <v>0</v>
      </c>
      <c r="E40" s="83"/>
      <c r="F40" s="83">
        <f>SUM(F33:F39)</f>
        <v>0</v>
      </c>
      <c r="G40" s="83">
        <f>SUM(G33:G39)</f>
        <v>0</v>
      </c>
      <c r="H40" s="83">
        <f>SUM(H33:H39)</f>
        <v>0</v>
      </c>
      <c r="I40" s="83">
        <f>SUM(I33:I39)</f>
        <v>0</v>
      </c>
      <c r="J40" s="73">
        <f t="shared" si="0"/>
        <v>0</v>
      </c>
      <c r="K40" s="74"/>
    </row>
    <row r="41" spans="1:11" s="79" customFormat="1" x14ac:dyDescent="0.2">
      <c r="A41" s="80" t="str">
        <f>'Buget cerere'!A51</f>
        <v>5</v>
      </c>
      <c r="B41" s="532" t="str">
        <f>'Buget cerere'!B51:I51</f>
        <v>CAPITOLUL 5   Alte cheltuieli</v>
      </c>
      <c r="C41" s="532"/>
      <c r="D41" s="532"/>
      <c r="E41" s="532"/>
      <c r="F41" s="532"/>
      <c r="G41" s="532"/>
      <c r="H41" s="532"/>
      <c r="I41" s="532"/>
      <c r="J41" s="73">
        <f t="shared" si="0"/>
        <v>0</v>
      </c>
      <c r="K41" s="74"/>
    </row>
    <row r="42" spans="1:11" s="85" customFormat="1" x14ac:dyDescent="0.2">
      <c r="A42" s="80" t="str">
        <f>'Buget cerere'!A52</f>
        <v>5.1.</v>
      </c>
      <c r="B42" s="38" t="str">
        <f>'Buget cerere'!B52</f>
        <v>Organizare de șantier</v>
      </c>
      <c r="C42" s="82">
        <f>'Buget cerere'!I52</f>
        <v>0</v>
      </c>
      <c r="D42" s="83">
        <f t="shared" ref="D42:D46" si="7">IF(F42+G42+H42+I42&lt;&gt;C42,"EROARE!",F42+G42+H42+I42)</f>
        <v>0</v>
      </c>
      <c r="E42" s="529"/>
      <c r="F42" s="92">
        <f>F43+F44</f>
        <v>0</v>
      </c>
      <c r="G42" s="92">
        <f t="shared" ref="G42:I42" si="8">G43+G44</f>
        <v>0</v>
      </c>
      <c r="H42" s="92">
        <f t="shared" si="8"/>
        <v>0</v>
      </c>
      <c r="I42" s="92">
        <f t="shared" si="8"/>
        <v>0</v>
      </c>
      <c r="J42" s="73">
        <f t="shared" si="0"/>
        <v>0</v>
      </c>
      <c r="K42" s="74"/>
    </row>
    <row r="43" spans="1:11" s="85" customFormat="1" x14ac:dyDescent="0.2">
      <c r="A43" s="80" t="str">
        <f>'Buget cerere'!A53</f>
        <v>5.1.1</v>
      </c>
      <c r="B43" s="93" t="str">
        <f>'Buget cerere'!B53</f>
        <v>Lucrari de constructii si instalatii aferente organizarii de santier</v>
      </c>
      <c r="C43" s="82">
        <f>'Buget cerere'!I53</f>
        <v>0</v>
      </c>
      <c r="D43" s="83">
        <f t="shared" si="7"/>
        <v>0</v>
      </c>
      <c r="E43" s="529"/>
      <c r="F43" s="33">
        <v>0</v>
      </c>
      <c r="G43" s="33">
        <v>0</v>
      </c>
      <c r="H43" s="33">
        <v>0</v>
      </c>
      <c r="I43" s="33">
        <v>0</v>
      </c>
      <c r="J43" s="73">
        <f t="shared" si="0"/>
        <v>0</v>
      </c>
      <c r="K43" s="74"/>
    </row>
    <row r="44" spans="1:11" s="79" customFormat="1" x14ac:dyDescent="0.2">
      <c r="A44" s="80" t="str">
        <f>'Buget cerere'!A54</f>
        <v>5.1.2</v>
      </c>
      <c r="B44" s="93" t="str">
        <f>'Buget cerere'!B54</f>
        <v>Cheltuieli conexe organizării de şantier</v>
      </c>
      <c r="C44" s="82">
        <f>'Buget cerere'!I54</f>
        <v>0</v>
      </c>
      <c r="D44" s="83">
        <f t="shared" si="7"/>
        <v>0</v>
      </c>
      <c r="E44" s="529"/>
      <c r="F44" s="33">
        <v>0</v>
      </c>
      <c r="G44" s="33">
        <v>0</v>
      </c>
      <c r="H44" s="33">
        <v>0</v>
      </c>
      <c r="I44" s="33">
        <v>0</v>
      </c>
      <c r="J44" s="73">
        <f t="shared" si="0"/>
        <v>0</v>
      </c>
      <c r="K44" s="74"/>
    </row>
    <row r="45" spans="1:11" s="79" customFormat="1" x14ac:dyDescent="0.2">
      <c r="A45" s="80" t="str">
        <f>'Buget cerere'!A55</f>
        <v>5.2</v>
      </c>
      <c r="B45" s="38" t="str">
        <f>'Buget cerere'!B55</f>
        <v>Comisioane, cote, taxe</v>
      </c>
      <c r="C45" s="82" t="str">
        <f>'Buget cerere'!I55</f>
        <v>N/A</v>
      </c>
      <c r="D45" s="83" t="s">
        <v>464</v>
      </c>
      <c r="E45" s="414"/>
      <c r="F45" s="335" t="s">
        <v>345</v>
      </c>
      <c r="G45" s="335" t="s">
        <v>345</v>
      </c>
      <c r="H45" s="335" t="s">
        <v>345</v>
      </c>
      <c r="I45" s="335" t="s">
        <v>345</v>
      </c>
      <c r="J45" s="73" t="e">
        <f t="shared" si="0"/>
        <v>#VALUE!</v>
      </c>
      <c r="K45" s="74"/>
    </row>
    <row r="46" spans="1:11" s="85" customFormat="1" x14ac:dyDescent="0.2">
      <c r="A46" s="80" t="str">
        <f>'Buget cerere'!A56</f>
        <v>5.3</v>
      </c>
      <c r="B46" s="38" t="str">
        <f>'Buget cerere'!B56</f>
        <v>Cheltuieli diverse și neprevăzute</v>
      </c>
      <c r="C46" s="82">
        <f>'Buget cerere'!I56</f>
        <v>0</v>
      </c>
      <c r="D46" s="83">
        <f t="shared" si="7"/>
        <v>0</v>
      </c>
      <c r="E46" s="529"/>
      <c r="F46" s="33">
        <v>0</v>
      </c>
      <c r="G46" s="33">
        <v>0</v>
      </c>
      <c r="H46" s="33">
        <v>0</v>
      </c>
      <c r="I46" s="33">
        <v>0</v>
      </c>
      <c r="J46" s="73">
        <f t="shared" si="0"/>
        <v>0</v>
      </c>
      <c r="K46" s="74"/>
    </row>
    <row r="47" spans="1:11" s="85" customFormat="1" x14ac:dyDescent="0.2">
      <c r="A47" s="30" t="s">
        <v>337</v>
      </c>
      <c r="B47" s="32" t="s">
        <v>338</v>
      </c>
      <c r="C47" s="82" t="str">
        <f>'Buget cerere'!I57</f>
        <v>N/A</v>
      </c>
      <c r="D47" s="83" t="s">
        <v>464</v>
      </c>
      <c r="E47" s="529"/>
      <c r="F47" s="335" t="s">
        <v>345</v>
      </c>
      <c r="G47" s="335" t="s">
        <v>345</v>
      </c>
      <c r="H47" s="335" t="s">
        <v>345</v>
      </c>
      <c r="I47" s="335" t="s">
        <v>345</v>
      </c>
      <c r="J47" s="73"/>
      <c r="K47" s="74"/>
    </row>
    <row r="48" spans="1:11" s="79" customFormat="1" x14ac:dyDescent="0.2">
      <c r="A48" s="444"/>
      <c r="B48" s="90" t="str">
        <f>'Buget cerere'!B58</f>
        <v>TOTAL CAPITOL 5</v>
      </c>
      <c r="C48" s="82">
        <f>'Buget cerere'!I58</f>
        <v>0</v>
      </c>
      <c r="D48" s="83">
        <f>IF(F48+G48+H48+I48&lt;&gt;C48,"EROARE!",F48+G48+H48+I48)</f>
        <v>0</v>
      </c>
      <c r="E48" s="529"/>
      <c r="F48" s="83">
        <f>F42+F46</f>
        <v>0</v>
      </c>
      <c r="G48" s="83">
        <f t="shared" ref="G48:I48" si="9">G42+G46</f>
        <v>0</v>
      </c>
      <c r="H48" s="83">
        <f t="shared" si="9"/>
        <v>0</v>
      </c>
      <c r="I48" s="83">
        <f t="shared" si="9"/>
        <v>0</v>
      </c>
      <c r="J48" s="73">
        <f t="shared" si="0"/>
        <v>0</v>
      </c>
      <c r="K48" s="74"/>
    </row>
    <row r="49" spans="1:13" s="79" customFormat="1" x14ac:dyDescent="0.2">
      <c r="A49" s="444" t="str">
        <f>'Buget cerere'!A59</f>
        <v>6</v>
      </c>
      <c r="B49" s="532" t="str">
        <f>'Buget cerere'!B59:I59</f>
        <v>CAPITOLUL 6 Cheltuieli pentru probe tehnologice şi teste</v>
      </c>
      <c r="C49" s="532"/>
      <c r="D49" s="532"/>
      <c r="E49" s="532"/>
      <c r="F49" s="532"/>
      <c r="G49" s="532"/>
      <c r="H49" s="414"/>
      <c r="I49" s="414"/>
      <c r="J49" s="73">
        <f t="shared" si="0"/>
        <v>0</v>
      </c>
      <c r="K49" s="74"/>
    </row>
    <row r="50" spans="1:13" s="79" customFormat="1" x14ac:dyDescent="0.2">
      <c r="A50" s="445" t="s">
        <v>75</v>
      </c>
      <c r="B50" s="42" t="s">
        <v>340</v>
      </c>
      <c r="C50" s="82">
        <f>'Buget cerere'!I60</f>
        <v>0</v>
      </c>
      <c r="D50" s="83">
        <f t="shared" ref="D50:D51" si="10">IF(F50+G50+H50+I50&lt;&gt;C50,"EROARE!",F50+G50+H50+I50)</f>
        <v>0</v>
      </c>
      <c r="E50" s="529"/>
      <c r="F50" s="33">
        <v>0</v>
      </c>
      <c r="G50" s="33">
        <v>0</v>
      </c>
      <c r="H50" s="33">
        <v>0</v>
      </c>
      <c r="I50" s="33">
        <v>0</v>
      </c>
      <c r="J50" s="73">
        <f t="shared" si="0"/>
        <v>0</v>
      </c>
      <c r="K50" s="74"/>
    </row>
    <row r="51" spans="1:13" s="79" customFormat="1" x14ac:dyDescent="0.2">
      <c r="A51" s="445" t="s">
        <v>341</v>
      </c>
      <c r="B51" s="42" t="s">
        <v>342</v>
      </c>
      <c r="C51" s="82">
        <f>'Buget cerere'!I61</f>
        <v>0</v>
      </c>
      <c r="D51" s="83">
        <f t="shared" si="10"/>
        <v>0</v>
      </c>
      <c r="E51" s="529"/>
      <c r="F51" s="33">
        <v>0</v>
      </c>
      <c r="G51" s="33">
        <v>0</v>
      </c>
      <c r="H51" s="33">
        <v>0</v>
      </c>
      <c r="I51" s="33">
        <v>0</v>
      </c>
      <c r="J51" s="73"/>
      <c r="K51" s="74"/>
    </row>
    <row r="52" spans="1:13" s="79" customFormat="1" x14ac:dyDescent="0.2">
      <c r="A52" s="444"/>
      <c r="B52" s="90" t="str">
        <f>'Buget cerere'!B62</f>
        <v>TOTAL CAPITOL 6</v>
      </c>
      <c r="C52" s="82">
        <f>'Buget cerere'!I62</f>
        <v>0</v>
      </c>
      <c r="D52" s="83">
        <f>IF(F52+G52+H52+I52&lt;&gt;C52,"EROARE!",F52+G52+H52+I52)</f>
        <v>0</v>
      </c>
      <c r="E52" s="529"/>
      <c r="F52" s="83">
        <f>SUM(F50:F51)</f>
        <v>0</v>
      </c>
      <c r="G52" s="83">
        <f t="shared" ref="G52:I52" si="11">SUM(G50:G51)</f>
        <v>0</v>
      </c>
      <c r="H52" s="83">
        <f t="shared" si="11"/>
        <v>0</v>
      </c>
      <c r="I52" s="83">
        <f t="shared" si="11"/>
        <v>0</v>
      </c>
      <c r="J52" s="73">
        <f t="shared" si="0"/>
        <v>0</v>
      </c>
      <c r="K52" s="74"/>
    </row>
    <row r="53" spans="1:13" s="79" customFormat="1" ht="36" x14ac:dyDescent="0.2">
      <c r="A53" s="444" t="str">
        <f>'Buget cerere'!A63</f>
        <v>7</v>
      </c>
      <c r="B53" s="446" t="str">
        <f>'Buget cerere'!B63</f>
        <v xml:space="preserve">CAPITOLUL 7 Cheltuieli aferente marjei de buget şi pentru constituirea rezervei de implementare pentru ajustarea de preţ
</v>
      </c>
      <c r="C53" s="414"/>
      <c r="D53" s="414"/>
      <c r="E53" s="414"/>
      <c r="F53" s="414"/>
      <c r="G53" s="414"/>
      <c r="H53" s="414"/>
      <c r="I53" s="414"/>
      <c r="J53" s="73"/>
      <c r="K53" s="74"/>
    </row>
    <row r="54" spans="1:13" s="79" customFormat="1" ht="29.65" customHeight="1" x14ac:dyDescent="0.25">
      <c r="A54" s="43">
        <v>7.1</v>
      </c>
      <c r="B54" s="472" t="str">
        <f>'Buget cerere'!B64</f>
        <v>Cheltuieli aferente marjei de buget % din (1.2 + 1.4 + 3.1 + 3.2  + 3.5  + 3.8 + 4 + 5.1.1)</v>
      </c>
      <c r="C54" s="366">
        <f>'Buget cerere'!I64</f>
        <v>0</v>
      </c>
      <c r="D54" s="367">
        <f t="shared" ref="D54:D65" si="12">IF(F54+G54+H54+I54&lt;&gt;C54,"EROARE!",F54+G54+H54+I54)</f>
        <v>0</v>
      </c>
      <c r="E54" s="90"/>
      <c r="F54" s="456">
        <v>0</v>
      </c>
      <c r="G54" s="456">
        <v>0</v>
      </c>
      <c r="H54" s="457">
        <v>0</v>
      </c>
      <c r="I54" s="457">
        <v>0</v>
      </c>
      <c r="J54" s="73"/>
      <c r="K54" s="74"/>
    </row>
    <row r="55" spans="1:13" s="79" customFormat="1" ht="25.7" customHeight="1" x14ac:dyDescent="0.25">
      <c r="A55" s="43">
        <v>7.2</v>
      </c>
      <c r="B55" s="472" t="str">
        <f>'Buget cerere'!B65</f>
        <v>Cheltuieli pentru constituirea rezervei de implementare pentru ajustarea de preţ</v>
      </c>
      <c r="C55" s="366">
        <f>'Buget cerere'!I65</f>
        <v>0</v>
      </c>
      <c r="D55" s="367">
        <f t="shared" si="12"/>
        <v>0</v>
      </c>
      <c r="E55" s="90"/>
      <c r="F55" s="456">
        <v>0</v>
      </c>
      <c r="G55" s="456">
        <v>0</v>
      </c>
      <c r="H55" s="457">
        <v>0</v>
      </c>
      <c r="I55" s="457">
        <v>0</v>
      </c>
      <c r="J55" s="73"/>
      <c r="K55" s="74"/>
    </row>
    <row r="56" spans="1:13" s="79" customFormat="1" x14ac:dyDescent="0.2">
      <c r="A56" s="43"/>
      <c r="B56" s="446" t="str">
        <f>'Buget cerere'!B66</f>
        <v>TOTAL CAPITOL 7</v>
      </c>
      <c r="C56" s="366">
        <f>'Buget cerere'!I66</f>
        <v>0</v>
      </c>
      <c r="D56" s="83">
        <f t="shared" si="12"/>
        <v>0</v>
      </c>
      <c r="E56" s="83"/>
      <c r="F56" s="455">
        <f>SUM(F54:F55)</f>
        <v>0</v>
      </c>
      <c r="G56" s="455">
        <f t="shared" ref="G56:I56" si="13">SUM(G54:G55)</f>
        <v>0</v>
      </c>
      <c r="H56" s="455">
        <f t="shared" si="13"/>
        <v>0</v>
      </c>
      <c r="I56" s="455">
        <f t="shared" si="13"/>
        <v>0</v>
      </c>
      <c r="J56" s="73"/>
      <c r="K56" s="74"/>
    </row>
    <row r="57" spans="1:13" s="452" customFormat="1" x14ac:dyDescent="0.2">
      <c r="A57" s="447">
        <v>8</v>
      </c>
      <c r="B57" s="448" t="str">
        <f>'Buget cerere'!B67</f>
        <v>CAPITOLUL 8 Alte cheltuieli pentru implementarea proiectului (categoria b)</v>
      </c>
      <c r="C57" s="449"/>
      <c r="D57" s="455"/>
      <c r="E57" s="455"/>
      <c r="F57" s="92"/>
      <c r="G57" s="92"/>
      <c r="H57" s="335"/>
      <c r="I57" s="335"/>
      <c r="J57" s="450"/>
      <c r="K57" s="451"/>
    </row>
    <row r="58" spans="1:13" s="79" customFormat="1" ht="30.95" customHeight="1" x14ac:dyDescent="0.2">
      <c r="A58" s="43">
        <v>8.1</v>
      </c>
      <c r="B58" s="472" t="str">
        <f>'Buget cerere'!B68</f>
        <v>cheltuieli privind implementarea de masuri de constientizare a populatiei in domeniul protectiei mediului</v>
      </c>
      <c r="C58" s="366">
        <f>'Buget cerere'!I68</f>
        <v>0</v>
      </c>
      <c r="D58" s="83">
        <f t="shared" si="12"/>
        <v>0</v>
      </c>
      <c r="E58" s="83"/>
      <c r="F58" s="338">
        <v>0</v>
      </c>
      <c r="G58" s="338">
        <v>0</v>
      </c>
      <c r="H58" s="33">
        <v>0</v>
      </c>
      <c r="I58" s="33">
        <v>0</v>
      </c>
      <c r="J58" s="73"/>
      <c r="K58" s="74"/>
    </row>
    <row r="59" spans="1:13" s="79" customFormat="1" x14ac:dyDescent="0.2">
      <c r="A59" s="43">
        <v>8.1999999999999993</v>
      </c>
      <c r="B59" s="472" t="str">
        <f>'Buget cerere'!B69</f>
        <v xml:space="preserve">cheltuieli privind activități de cooperare transnațională </v>
      </c>
      <c r="C59" s="366">
        <f>'Buget cerere'!I69</f>
        <v>0</v>
      </c>
      <c r="D59" s="83">
        <f t="shared" si="12"/>
        <v>0</v>
      </c>
      <c r="E59" s="83"/>
      <c r="F59" s="338">
        <v>0</v>
      </c>
      <c r="G59" s="338">
        <v>0</v>
      </c>
      <c r="H59" s="33">
        <v>0</v>
      </c>
      <c r="I59" s="33">
        <v>0</v>
      </c>
      <c r="J59" s="73"/>
      <c r="K59" s="74"/>
    </row>
    <row r="60" spans="1:13" s="79" customFormat="1" x14ac:dyDescent="0.2">
      <c r="A60" s="43"/>
      <c r="B60" s="446" t="str">
        <f>'Buget cerere'!B70</f>
        <v>TOTAL CAPITOL 8</v>
      </c>
      <c r="C60" s="366">
        <f>'Buget cerere'!I70</f>
        <v>0</v>
      </c>
      <c r="D60" s="83">
        <f t="shared" si="12"/>
        <v>0</v>
      </c>
      <c r="E60" s="83"/>
      <c r="F60" s="455">
        <f>SUM(F58:F59)</f>
        <v>0</v>
      </c>
      <c r="G60" s="455">
        <f t="shared" ref="G60:I60" si="14">SUM(G58:G59)</f>
        <v>0</v>
      </c>
      <c r="H60" s="455">
        <f t="shared" si="14"/>
        <v>0</v>
      </c>
      <c r="I60" s="455">
        <f t="shared" si="14"/>
        <v>0</v>
      </c>
      <c r="J60" s="73"/>
      <c r="K60" s="74"/>
    </row>
    <row r="61" spans="1:13" s="79" customFormat="1" x14ac:dyDescent="0.2">
      <c r="A61" s="43">
        <v>9</v>
      </c>
      <c r="B61" s="446" t="str">
        <f>'Buget cerere'!B71</f>
        <v>CAPITOLUL 9 Cheltuieli indirecte</v>
      </c>
      <c r="C61" s="366"/>
      <c r="D61" s="83"/>
      <c r="E61" s="83"/>
      <c r="F61" s="92"/>
      <c r="G61" s="92"/>
      <c r="H61" s="335"/>
      <c r="I61" s="335"/>
      <c r="J61" s="73"/>
      <c r="K61" s="74"/>
    </row>
    <row r="62" spans="1:13" s="79" customFormat="1" ht="46.35" customHeight="1" x14ac:dyDescent="0.25">
      <c r="A62" s="43">
        <v>9.1</v>
      </c>
      <c r="B62" s="446" t="str">
        <f>'Buget cerere'!B72</f>
        <v>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v>
      </c>
      <c r="C62" s="366">
        <f>'Buget cerere'!I72</f>
        <v>0</v>
      </c>
      <c r="D62" s="367">
        <f t="shared" si="12"/>
        <v>0</v>
      </c>
      <c r="E62" s="367"/>
      <c r="F62" s="456">
        <v>0</v>
      </c>
      <c r="G62" s="456">
        <v>0</v>
      </c>
      <c r="H62" s="457">
        <v>0</v>
      </c>
      <c r="I62" s="457">
        <v>0</v>
      </c>
      <c r="J62" s="73"/>
      <c r="K62" s="74"/>
    </row>
    <row r="63" spans="1:13" s="79" customFormat="1" x14ac:dyDescent="0.2">
      <c r="A63" s="43"/>
      <c r="B63" s="446" t="str">
        <f>'Buget cerere'!B74</f>
        <v>TOTAL CAPITOL 9</v>
      </c>
      <c r="C63" s="366">
        <f>'Buget cerere'!I74</f>
        <v>0</v>
      </c>
      <c r="D63" s="83">
        <f t="shared" si="12"/>
        <v>0</v>
      </c>
      <c r="E63" s="83"/>
      <c r="F63" s="455">
        <f>SUM(F62)</f>
        <v>0</v>
      </c>
      <c r="G63" s="455">
        <f>SUM(G62)</f>
        <v>0</v>
      </c>
      <c r="H63" s="455">
        <f>SUM(H62)</f>
        <v>0</v>
      </c>
      <c r="I63" s="455">
        <f>SUM(I62)</f>
        <v>0</v>
      </c>
      <c r="J63" s="73"/>
      <c r="K63" s="74"/>
    </row>
    <row r="64" spans="1:13" s="79" customFormat="1" x14ac:dyDescent="0.2">
      <c r="A64" s="94"/>
      <c r="B64" s="95" t="str">
        <f>'Buget cerere'!B75</f>
        <v>TOTAL GENERAL</v>
      </c>
      <c r="C64" s="82">
        <f>'Buget cerere'!I75</f>
        <v>0</v>
      </c>
      <c r="D64" s="83">
        <f t="shared" si="12"/>
        <v>0</v>
      </c>
      <c r="E64" s="536"/>
      <c r="F64" s="96">
        <f>F13+F31+F40+F48+F52+F56+F60+F63</f>
        <v>0</v>
      </c>
      <c r="G64" s="96">
        <f>G13+G31+G40+G48+G52+G56+G60+G63</f>
        <v>0</v>
      </c>
      <c r="H64" s="96">
        <f>H13+H31+H40+H48+H52+H56+H60+H63</f>
        <v>0</v>
      </c>
      <c r="I64" s="96">
        <f>I13+I31+I40+I48+I52+I56+I60+I63</f>
        <v>0</v>
      </c>
      <c r="J64" s="73">
        <f t="shared" si="0"/>
        <v>0</v>
      </c>
      <c r="K64" s="74"/>
      <c r="M64" s="97"/>
    </row>
    <row r="65" spans="1:18" s="100" customFormat="1" ht="16.5" x14ac:dyDescent="0.2">
      <c r="A65" s="98"/>
      <c r="B65" s="95" t="s">
        <v>105</v>
      </c>
      <c r="C65" s="99">
        <f>'Buget cerere'!E75</f>
        <v>0</v>
      </c>
      <c r="D65" s="83">
        <f t="shared" si="12"/>
        <v>0</v>
      </c>
      <c r="E65" s="536"/>
      <c r="F65" s="96">
        <f>F64-F66</f>
        <v>0</v>
      </c>
      <c r="G65" s="96">
        <f t="shared" ref="G65:H65" si="15">G64-G66</f>
        <v>0</v>
      </c>
      <c r="H65" s="96">
        <f t="shared" si="15"/>
        <v>0</v>
      </c>
      <c r="I65" s="96">
        <f t="shared" ref="I65" si="16">I64-I66</f>
        <v>0</v>
      </c>
      <c r="J65" s="73">
        <f t="shared" si="0"/>
        <v>0</v>
      </c>
      <c r="K65" s="74"/>
      <c r="M65" s="101"/>
    </row>
    <row r="66" spans="1:18" s="100" customFormat="1" ht="15" customHeight="1" x14ac:dyDescent="0.2">
      <c r="A66" s="98"/>
      <c r="B66" s="95" t="s">
        <v>106</v>
      </c>
      <c r="C66" s="102">
        <f>'Buget cerere'!C87</f>
        <v>0</v>
      </c>
      <c r="D66" s="83">
        <f t="shared" ref="D66" si="17">IF(F66+G66+H66+I66&lt;&gt;C66,"EROARE!",F66+G66+H66+I66)</f>
        <v>0</v>
      </c>
      <c r="E66" s="536"/>
      <c r="F66" s="33">
        <v>0</v>
      </c>
      <c r="G66" s="33">
        <v>0</v>
      </c>
      <c r="H66" s="33">
        <v>0</v>
      </c>
      <c r="I66" s="33">
        <v>0</v>
      </c>
      <c r="J66" s="73">
        <f>C66-D66</f>
        <v>0</v>
      </c>
      <c r="K66" s="74"/>
    </row>
    <row r="67" spans="1:18" s="85" customFormat="1" x14ac:dyDescent="0.25">
      <c r="A67" s="458"/>
      <c r="B67" s="459" t="s">
        <v>107</v>
      </c>
      <c r="C67" s="460"/>
      <c r="D67" s="460"/>
      <c r="E67" s="460"/>
      <c r="F67" s="461" t="e">
        <f>F65/$D$65</f>
        <v>#DIV/0!</v>
      </c>
      <c r="G67" s="461" t="e">
        <f t="shared" ref="G67" si="18">G65/$D$65</f>
        <v>#DIV/0!</v>
      </c>
      <c r="H67" s="461" t="e">
        <f>H65/$D$65</f>
        <v>#DIV/0!</v>
      </c>
      <c r="I67" s="461" t="e">
        <f>I65/$D$65</f>
        <v>#DIV/0!</v>
      </c>
      <c r="J67" s="73">
        <f t="shared" si="0"/>
        <v>0</v>
      </c>
      <c r="K67" s="74"/>
    </row>
    <row r="68" spans="1:18" s="85" customFormat="1" x14ac:dyDescent="0.2">
      <c r="A68" s="458"/>
      <c r="B68" s="38"/>
      <c r="C68" s="122"/>
      <c r="D68" s="83"/>
      <c r="E68" s="122"/>
      <c r="F68" s="122"/>
      <c r="G68" s="122"/>
      <c r="H68" s="122"/>
      <c r="I68" s="122"/>
      <c r="J68" s="73">
        <f t="shared" si="0"/>
        <v>0</v>
      </c>
      <c r="K68" s="74"/>
    </row>
    <row r="69" spans="1:18" s="1" customFormat="1" ht="21.6" customHeight="1" x14ac:dyDescent="0.25">
      <c r="A69" s="108"/>
      <c r="B69" s="537"/>
      <c r="C69" s="537"/>
      <c r="D69" s="537"/>
      <c r="E69" s="537"/>
      <c r="F69" s="537"/>
      <c r="G69" s="537"/>
      <c r="H69" s="537"/>
      <c r="I69" s="537"/>
      <c r="J69" s="73"/>
      <c r="K69" s="74"/>
      <c r="L69" s="106"/>
      <c r="M69" s="106"/>
      <c r="N69" s="106"/>
      <c r="O69" s="107"/>
      <c r="P69" s="107"/>
      <c r="Q69" s="107"/>
      <c r="R69" s="107"/>
    </row>
    <row r="70" spans="1:18" s="1" customFormat="1" ht="15.75" x14ac:dyDescent="0.25">
      <c r="A70" s="108"/>
      <c r="B70" s="109"/>
      <c r="C70" s="110"/>
      <c r="D70" s="105"/>
      <c r="E70" s="105"/>
      <c r="F70" s="105"/>
      <c r="G70" s="105"/>
      <c r="H70" s="105"/>
      <c r="I70" s="105"/>
      <c r="J70" s="73"/>
      <c r="K70" s="74"/>
      <c r="L70" s="106"/>
      <c r="M70" s="106"/>
      <c r="N70" s="106"/>
      <c r="O70" s="107"/>
      <c r="P70" s="107"/>
      <c r="Q70" s="107"/>
      <c r="R70" s="107"/>
    </row>
    <row r="71" spans="1:18" s="1" customFormat="1" ht="15.75" x14ac:dyDescent="0.25">
      <c r="A71" s="108"/>
      <c r="B71" s="109"/>
      <c r="C71" s="110"/>
      <c r="D71" s="105"/>
      <c r="E71" s="105"/>
      <c r="F71" s="105"/>
      <c r="G71" s="105"/>
      <c r="H71" s="105"/>
      <c r="I71" s="105"/>
      <c r="J71" s="73"/>
      <c r="K71" s="74"/>
      <c r="L71" s="106"/>
      <c r="M71" s="106"/>
      <c r="N71" s="106"/>
      <c r="O71" s="107"/>
      <c r="P71" s="107"/>
      <c r="Q71" s="107"/>
      <c r="R71" s="107"/>
    </row>
    <row r="72" spans="1:18" s="85" customFormat="1" x14ac:dyDescent="0.2">
      <c r="A72" s="103"/>
      <c r="B72" s="104"/>
      <c r="C72" s="65"/>
      <c r="D72" s="105"/>
      <c r="E72" s="65"/>
      <c r="F72" s="65"/>
      <c r="G72" s="65"/>
      <c r="H72" s="65"/>
      <c r="I72" s="65"/>
      <c r="J72" s="73"/>
      <c r="K72" s="74"/>
    </row>
    <row r="73" spans="1:18" s="111" customFormat="1" ht="12.75" x14ac:dyDescent="0.2">
      <c r="A73" s="103"/>
      <c r="B73" s="104"/>
      <c r="C73" s="65"/>
      <c r="D73" s="105"/>
      <c r="E73" s="65"/>
      <c r="F73" s="65"/>
      <c r="G73" s="65"/>
      <c r="H73" s="65"/>
      <c r="I73" s="65"/>
      <c r="J73" s="73"/>
      <c r="K73" s="74"/>
    </row>
    <row r="74" spans="1:18" s="111" customFormat="1" ht="15.75" x14ac:dyDescent="0.2">
      <c r="A74" s="103"/>
      <c r="B74" s="331" t="s">
        <v>108</v>
      </c>
      <c r="C74" s="65"/>
      <c r="D74" s="105"/>
      <c r="E74" s="65"/>
      <c r="F74" s="65"/>
      <c r="G74" s="65"/>
      <c r="H74" s="65"/>
      <c r="I74" s="65"/>
      <c r="J74" s="73"/>
      <c r="K74" s="74"/>
    </row>
    <row r="75" spans="1:18" s="111" customFormat="1" ht="12.75" x14ac:dyDescent="0.2">
      <c r="A75" s="103"/>
      <c r="B75" s="104"/>
      <c r="C75" s="112"/>
      <c r="D75" s="113"/>
      <c r="E75" s="65"/>
      <c r="F75" s="65"/>
      <c r="G75" s="65"/>
      <c r="H75" s="65"/>
      <c r="I75" s="65"/>
      <c r="J75" s="73"/>
      <c r="K75" s="74"/>
    </row>
    <row r="76" spans="1:18" s="111" customFormat="1" ht="12.75" x14ac:dyDescent="0.2">
      <c r="A76" s="103"/>
      <c r="B76" s="104"/>
      <c r="C76" s="112"/>
      <c r="D76" s="113"/>
      <c r="E76" s="65"/>
      <c r="F76" s="65"/>
      <c r="G76" s="65"/>
      <c r="H76" s="65"/>
      <c r="I76" s="65"/>
      <c r="J76" s="73"/>
      <c r="K76" s="74"/>
    </row>
    <row r="77" spans="1:18" s="116" customFormat="1" ht="12.75" x14ac:dyDescent="0.2">
      <c r="A77" s="114"/>
      <c r="B77" s="115"/>
      <c r="C77" s="65"/>
      <c r="D77" s="105"/>
      <c r="E77" s="65"/>
      <c r="F77" s="65"/>
      <c r="G77" s="65"/>
      <c r="H77" s="65"/>
      <c r="I77" s="65"/>
      <c r="J77" s="73"/>
      <c r="K77" s="74"/>
    </row>
    <row r="78" spans="1:18" s="123" customFormat="1" ht="27" x14ac:dyDescent="0.3">
      <c r="A78" s="117"/>
      <c r="B78" s="118"/>
      <c r="C78" s="119" t="s">
        <v>95</v>
      </c>
      <c r="D78" s="120" t="s">
        <v>96</v>
      </c>
      <c r="E78" s="121" t="s">
        <v>97</v>
      </c>
      <c r="F78" s="530" t="s">
        <v>98</v>
      </c>
      <c r="G78" s="530"/>
      <c r="H78" s="530"/>
      <c r="I78" s="530"/>
      <c r="J78" s="73"/>
      <c r="K78" s="74"/>
    </row>
    <row r="79" spans="1:18" s="129" customFormat="1" ht="12.75" x14ac:dyDescent="0.2">
      <c r="A79" s="124"/>
      <c r="B79" s="125" t="s">
        <v>99</v>
      </c>
      <c r="C79" s="126" t="s">
        <v>100</v>
      </c>
      <c r="D79" s="127" t="s">
        <v>101</v>
      </c>
      <c r="E79" s="128" t="s">
        <v>102</v>
      </c>
      <c r="F79" s="126" t="s">
        <v>103</v>
      </c>
      <c r="G79" s="128" t="s">
        <v>104</v>
      </c>
      <c r="H79" s="128" t="s">
        <v>312</v>
      </c>
      <c r="I79" s="128" t="s">
        <v>313</v>
      </c>
      <c r="J79" s="73"/>
      <c r="K79" s="74"/>
    </row>
    <row r="80" spans="1:18" s="135" customFormat="1" ht="12.75" x14ac:dyDescent="0.2">
      <c r="A80" s="130" t="str">
        <f>'Buget cerere'!A86</f>
        <v>I</v>
      </c>
      <c r="B80" s="131" t="str">
        <f>'Buget cerere'!B86</f>
        <v>Valoarea totală a cererii de finantare, din care :</v>
      </c>
      <c r="C80" s="132">
        <f>'Buget cerere'!C86</f>
        <v>0</v>
      </c>
      <c r="D80" s="83">
        <f t="shared" ref="D80:D86" si="19">IF(F80+G80+H80+I80&lt;&gt;C80,"EROARE!",F80+G80+H80+I80)</f>
        <v>0</v>
      </c>
      <c r="E80" s="533"/>
      <c r="F80" s="134">
        <f>F64</f>
        <v>0</v>
      </c>
      <c r="G80" s="134">
        <f>G64</f>
        <v>0</v>
      </c>
      <c r="H80" s="134">
        <f>H64</f>
        <v>0</v>
      </c>
      <c r="I80" s="134">
        <f>I64</f>
        <v>0</v>
      </c>
      <c r="J80" s="73">
        <f t="shared" ref="J80:J95" si="20">C80-D80</f>
        <v>0</v>
      </c>
      <c r="K80" s="74"/>
    </row>
    <row r="81" spans="1:15" s="129" customFormat="1" ht="12.75" x14ac:dyDescent="0.2">
      <c r="A81" s="136" t="str">
        <f>'Buget cerere'!A87</f>
        <v>a.</v>
      </c>
      <c r="B81" s="137" t="str">
        <f>'Buget cerere'!B87</f>
        <v>Valoarea totala neeligibilă, inclusiv TVA aferent</v>
      </c>
      <c r="C81" s="82">
        <f>'Buget cerere'!C87</f>
        <v>0</v>
      </c>
      <c r="D81" s="83">
        <f t="shared" si="19"/>
        <v>0</v>
      </c>
      <c r="E81" s="534"/>
      <c r="F81" s="122">
        <f>F66</f>
        <v>0</v>
      </c>
      <c r="G81" s="122">
        <f>G66</f>
        <v>0</v>
      </c>
      <c r="H81" s="122">
        <f>H66</f>
        <v>0</v>
      </c>
      <c r="I81" s="122">
        <f>I66</f>
        <v>0</v>
      </c>
      <c r="J81" s="73">
        <f t="shared" si="20"/>
        <v>0</v>
      </c>
      <c r="K81" s="74"/>
    </row>
    <row r="82" spans="1:15" s="129" customFormat="1" ht="12.75" x14ac:dyDescent="0.2">
      <c r="A82" s="136" t="str">
        <f>'Buget cerere'!A88</f>
        <v>b.</v>
      </c>
      <c r="B82" s="137" t="str">
        <f>'Buget cerere'!B88</f>
        <v>Valoarea totala eligibilă, inclusiv TVA aferent</v>
      </c>
      <c r="C82" s="82">
        <f>'Buget cerere'!C88</f>
        <v>0</v>
      </c>
      <c r="D82" s="83">
        <f t="shared" si="19"/>
        <v>0</v>
      </c>
      <c r="E82" s="534"/>
      <c r="F82" s="122">
        <f>F65</f>
        <v>0</v>
      </c>
      <c r="G82" s="122">
        <f>G65</f>
        <v>0</v>
      </c>
      <c r="H82" s="122">
        <f>H65</f>
        <v>0</v>
      </c>
      <c r="I82" s="122">
        <f>I65</f>
        <v>0</v>
      </c>
      <c r="J82" s="73">
        <f t="shared" si="20"/>
        <v>0</v>
      </c>
      <c r="K82" s="74"/>
      <c r="L82" s="112"/>
      <c r="M82" s="112"/>
      <c r="N82" s="112"/>
      <c r="O82" s="112"/>
    </row>
    <row r="83" spans="1:15" s="135" customFormat="1" ht="12.75" x14ac:dyDescent="0.2">
      <c r="A83" s="130" t="str">
        <f>'Buget cerere'!A89</f>
        <v>II</v>
      </c>
      <c r="B83" s="131" t="str">
        <f>'Buget cerere'!B89</f>
        <v>Contribuţia proprie, din care :</v>
      </c>
      <c r="C83" s="132">
        <f>'Buget cerere'!C89</f>
        <v>0</v>
      </c>
      <c r="D83" s="83" t="e">
        <f t="shared" si="19"/>
        <v>#DIV/0!</v>
      </c>
      <c r="E83" s="534"/>
      <c r="F83" s="134" t="e">
        <f>SUM(F84:F85)</f>
        <v>#DIV/0!</v>
      </c>
      <c r="G83" s="134" t="e">
        <f>SUM(G84:G85)</f>
        <v>#DIV/0!</v>
      </c>
      <c r="H83" s="134" t="e">
        <f t="shared" ref="H83:I83" si="21">SUM(H84:H85)</f>
        <v>#DIV/0!</v>
      </c>
      <c r="I83" s="134" t="e">
        <f t="shared" si="21"/>
        <v>#DIV/0!</v>
      </c>
      <c r="J83" s="73" t="e">
        <f>C83-D83</f>
        <v>#DIV/0!</v>
      </c>
      <c r="K83" s="74"/>
    </row>
    <row r="84" spans="1:15" s="129" customFormat="1" ht="12.75" x14ac:dyDescent="0.2">
      <c r="A84" s="136" t="str">
        <f>'Buget cerere'!A90</f>
        <v>a.</v>
      </c>
      <c r="B84" s="137" t="str">
        <f>'Buget cerere'!B90</f>
        <v>Contribuţia solicitantului la cheltuieli eligibile , inclusiv TVA aferent</v>
      </c>
      <c r="C84" s="82">
        <f>'Buget cerere'!C90</f>
        <v>0</v>
      </c>
      <c r="D84" s="83" t="e">
        <f t="shared" si="19"/>
        <v>#DIV/0!</v>
      </c>
      <c r="E84" s="534"/>
      <c r="F84" s="92" t="e">
        <f>F67*'Buget cerere'!$C$90</f>
        <v>#DIV/0!</v>
      </c>
      <c r="G84" s="92" t="e">
        <f>G67*'Buget cerere'!$C$90</f>
        <v>#DIV/0!</v>
      </c>
      <c r="H84" s="92" t="e">
        <f>H67*'Buget cerere'!$C$90</f>
        <v>#DIV/0!</v>
      </c>
      <c r="I84" s="92" t="e">
        <f>I67*'Buget cerere'!$C$90</f>
        <v>#DIV/0!</v>
      </c>
      <c r="J84" s="73" t="e">
        <f t="shared" si="20"/>
        <v>#DIV/0!</v>
      </c>
      <c r="K84" s="74"/>
    </row>
    <row r="85" spans="1:15" s="129" customFormat="1" ht="12.75" x14ac:dyDescent="0.2">
      <c r="A85" s="136" t="str">
        <f>'Buget cerere'!A91</f>
        <v>b.</v>
      </c>
      <c r="B85" s="137" t="str">
        <f>'Buget cerere'!B91</f>
        <v>Contribuţia solicitantului la cheltuieli neeligibile, inclusiv TVA aferent</v>
      </c>
      <c r="C85" s="82">
        <f>'Buget cerere'!C91</f>
        <v>0</v>
      </c>
      <c r="D85" s="83">
        <f t="shared" si="19"/>
        <v>0</v>
      </c>
      <c r="E85" s="534"/>
      <c r="F85" s="92">
        <f>F66</f>
        <v>0</v>
      </c>
      <c r="G85" s="92">
        <f>G66</f>
        <v>0</v>
      </c>
      <c r="H85" s="92">
        <f t="shared" ref="H85:I85" si="22">H66</f>
        <v>0</v>
      </c>
      <c r="I85" s="92">
        <f t="shared" si="22"/>
        <v>0</v>
      </c>
      <c r="J85" s="73">
        <f t="shared" si="20"/>
        <v>0</v>
      </c>
      <c r="K85" s="74"/>
    </row>
    <row r="86" spans="1:15" s="141" customFormat="1" ht="12.75" x14ac:dyDescent="0.2">
      <c r="A86" s="138" t="str">
        <f>'Buget cerere'!A92</f>
        <v>III</v>
      </c>
      <c r="B86" s="139" t="str">
        <f>'Buget cerere'!B92</f>
        <v>ASISTENŢĂ FINANCIARĂ NERAMBURSABILĂ SOLICITATĂ</v>
      </c>
      <c r="C86" s="82">
        <f>'Buget cerere'!C92</f>
        <v>0</v>
      </c>
      <c r="D86" s="83" t="e">
        <f t="shared" si="19"/>
        <v>#DIV/0!</v>
      </c>
      <c r="E86" s="535"/>
      <c r="F86" s="122" t="e">
        <f>F67*'Buget cerere'!$C$92</f>
        <v>#DIV/0!</v>
      </c>
      <c r="G86" s="122" t="e">
        <f>G67*'Buget cerere'!$C$92</f>
        <v>#DIV/0!</v>
      </c>
      <c r="H86" s="122" t="e">
        <f>H67*'Buget cerere'!$C$92</f>
        <v>#DIV/0!</v>
      </c>
      <c r="I86" s="122" t="e">
        <f>I67*'Buget cerere'!$C$92</f>
        <v>#DIV/0!</v>
      </c>
      <c r="J86" s="73" t="e">
        <f t="shared" si="20"/>
        <v>#DIV/0!</v>
      </c>
      <c r="K86" s="74"/>
    </row>
    <row r="87" spans="1:15" s="144" customFormat="1" x14ac:dyDescent="0.2">
      <c r="A87" s="142"/>
      <c r="B87" s="143"/>
      <c r="C87" s="65"/>
      <c r="D87" s="105"/>
      <c r="E87" s="65"/>
      <c r="F87" s="65"/>
      <c r="G87" s="65"/>
      <c r="H87" s="65"/>
      <c r="I87" s="65"/>
      <c r="J87" s="73">
        <f t="shared" si="20"/>
        <v>0</v>
      </c>
      <c r="K87" s="74"/>
    </row>
    <row r="88" spans="1:15" s="144" customFormat="1" x14ac:dyDescent="0.2">
      <c r="A88" s="142"/>
      <c r="B88" s="143"/>
      <c r="C88" s="65"/>
      <c r="D88" s="105"/>
      <c r="E88" s="65"/>
      <c r="F88" s="65"/>
      <c r="G88" s="65"/>
      <c r="H88" s="65"/>
      <c r="I88" s="65"/>
      <c r="J88" s="73">
        <f t="shared" si="20"/>
        <v>0</v>
      </c>
      <c r="K88" s="74"/>
    </row>
    <row r="89" spans="1:15" s="123" customFormat="1" ht="27" x14ac:dyDescent="0.3">
      <c r="A89" s="117"/>
      <c r="B89" s="118"/>
      <c r="C89" s="119" t="s">
        <v>95</v>
      </c>
      <c r="D89" s="120" t="s">
        <v>96</v>
      </c>
      <c r="E89" s="121" t="s">
        <v>97</v>
      </c>
      <c r="F89" s="530" t="s">
        <v>98</v>
      </c>
      <c r="G89" s="530"/>
      <c r="H89" s="530"/>
      <c r="I89" s="530"/>
      <c r="J89" s="112"/>
      <c r="K89" s="74"/>
    </row>
    <row r="90" spans="1:15" s="129" customFormat="1" ht="12.75" x14ac:dyDescent="0.2">
      <c r="A90" s="124"/>
      <c r="B90" s="145" t="s">
        <v>99</v>
      </c>
      <c r="C90" s="119" t="s">
        <v>100</v>
      </c>
      <c r="D90" s="120" t="s">
        <v>101</v>
      </c>
      <c r="E90" s="128" t="s">
        <v>102</v>
      </c>
      <c r="F90" s="126" t="s">
        <v>103</v>
      </c>
      <c r="G90" s="128" t="s">
        <v>104</v>
      </c>
      <c r="H90" s="128" t="s">
        <v>312</v>
      </c>
      <c r="I90" s="128" t="s">
        <v>313</v>
      </c>
      <c r="J90" s="112"/>
      <c r="K90" s="74"/>
    </row>
    <row r="91" spans="1:15" s="129" customFormat="1" ht="12.75" x14ac:dyDescent="0.2">
      <c r="A91" s="124"/>
      <c r="B91" s="146" t="str">
        <f>B86</f>
        <v>ASISTENŢĂ FINANCIARĂ NERAMBURSABILĂ SOLICITATĂ</v>
      </c>
      <c r="C91" s="132">
        <f>'Buget cerere'!C92</f>
        <v>0</v>
      </c>
      <c r="D91" s="83" t="e">
        <f t="shared" ref="D91:D92" si="23">IF(F91+G91&lt;&gt;C91,"EROARE!",F91+G91)</f>
        <v>#DIV/0!</v>
      </c>
      <c r="E91" s="533"/>
      <c r="F91" s="122" t="e">
        <f>F86</f>
        <v>#DIV/0!</v>
      </c>
      <c r="G91" s="122" t="e">
        <f t="shared" ref="G91:I91" si="24">G86</f>
        <v>#DIV/0!</v>
      </c>
      <c r="H91" s="122" t="e">
        <f t="shared" si="24"/>
        <v>#DIV/0!</v>
      </c>
      <c r="I91" s="122" t="e">
        <f t="shared" si="24"/>
        <v>#DIV/0!</v>
      </c>
      <c r="J91" s="73" t="e">
        <f t="shared" si="20"/>
        <v>#DIV/0!</v>
      </c>
      <c r="K91" s="74"/>
    </row>
    <row r="92" spans="1:15" s="75" customFormat="1" x14ac:dyDescent="0.2">
      <c r="A92" s="70"/>
      <c r="B92" s="146" t="s">
        <v>109</v>
      </c>
      <c r="C92" s="132">
        <f>'Buget cerere'!C89</f>
        <v>0</v>
      </c>
      <c r="D92" s="83" t="e">
        <f t="shared" si="23"/>
        <v>#DIV/0!</v>
      </c>
      <c r="E92" s="534"/>
      <c r="F92" s="122" t="e">
        <f>SUM(F93:F95)</f>
        <v>#DIV/0!</v>
      </c>
      <c r="G92" s="122" t="e">
        <f t="shared" ref="G92:I92" si="25">SUM(G93:G95)</f>
        <v>#DIV/0!</v>
      </c>
      <c r="H92" s="122" t="e">
        <f t="shared" si="25"/>
        <v>#DIV/0!</v>
      </c>
      <c r="I92" s="122" t="e">
        <f t="shared" si="25"/>
        <v>#DIV/0!</v>
      </c>
      <c r="J92" s="73" t="e">
        <f t="shared" si="20"/>
        <v>#DIV/0!</v>
      </c>
      <c r="K92" s="74"/>
    </row>
    <row r="93" spans="1:15" s="75" customFormat="1" x14ac:dyDescent="0.2">
      <c r="A93" s="70"/>
      <c r="B93" s="145" t="s">
        <v>110</v>
      </c>
      <c r="C93" s="132"/>
      <c r="D93" s="122" t="e">
        <f>F93+G93</f>
        <v>#DIV/0!</v>
      </c>
      <c r="E93" s="534"/>
      <c r="F93" s="92" t="e">
        <f>F83-F94-F95</f>
        <v>#DIV/0!</v>
      </c>
      <c r="G93" s="92" t="e">
        <f>G83-G94-G95</f>
        <v>#DIV/0!</v>
      </c>
      <c r="H93" s="92" t="e">
        <f t="shared" ref="H93:I93" si="26">H83-H94-H95</f>
        <v>#DIV/0!</v>
      </c>
      <c r="I93" s="92" t="e">
        <f t="shared" si="26"/>
        <v>#DIV/0!</v>
      </c>
      <c r="J93" s="73"/>
      <c r="K93" s="74"/>
    </row>
    <row r="94" spans="1:15" s="75" customFormat="1" x14ac:dyDescent="0.2">
      <c r="A94" s="70"/>
      <c r="B94" s="145" t="s">
        <v>111</v>
      </c>
      <c r="C94" s="132"/>
      <c r="D94" s="122">
        <f>F94+G94</f>
        <v>0</v>
      </c>
      <c r="E94" s="534"/>
      <c r="F94" s="84">
        <v>0</v>
      </c>
      <c r="G94" s="84">
        <v>0</v>
      </c>
      <c r="H94" s="84">
        <v>0</v>
      </c>
      <c r="I94" s="84">
        <v>0</v>
      </c>
      <c r="J94" s="73">
        <f t="shared" si="20"/>
        <v>0</v>
      </c>
      <c r="K94" s="74"/>
    </row>
    <row r="95" spans="1:15" s="75" customFormat="1" x14ac:dyDescent="0.2">
      <c r="A95" s="70"/>
      <c r="B95" s="145" t="s">
        <v>112</v>
      </c>
      <c r="C95" s="132"/>
      <c r="D95" s="122">
        <f>F95+G95</f>
        <v>0</v>
      </c>
      <c r="E95" s="534"/>
      <c r="F95" s="84">
        <v>0</v>
      </c>
      <c r="G95" s="84">
        <v>0</v>
      </c>
      <c r="H95" s="84">
        <v>0</v>
      </c>
      <c r="I95" s="84">
        <v>0</v>
      </c>
      <c r="J95" s="73">
        <f t="shared" si="20"/>
        <v>0</v>
      </c>
      <c r="K95" s="74"/>
    </row>
    <row r="96" spans="1:15" s="144" customFormat="1" x14ac:dyDescent="0.2">
      <c r="A96" s="142"/>
      <c r="B96" s="146" t="s">
        <v>113</v>
      </c>
      <c r="C96" s="134">
        <f>'Buget cerere'!C86</f>
        <v>0</v>
      </c>
      <c r="D96" s="83" t="e">
        <f t="shared" ref="D96" si="27">IF(F96+G96&lt;&gt;C96,"EROARE!",F96+G96)</f>
        <v>#DIV/0!</v>
      </c>
      <c r="E96" s="535"/>
      <c r="F96" s="122" t="e">
        <f>F91+F92</f>
        <v>#DIV/0!</v>
      </c>
      <c r="G96" s="122" t="e">
        <f>G91+G92</f>
        <v>#DIV/0!</v>
      </c>
      <c r="H96" s="122" t="e">
        <f t="shared" ref="H96:I96" si="28">H91+H92</f>
        <v>#DIV/0!</v>
      </c>
      <c r="I96" s="122" t="e">
        <f t="shared" si="28"/>
        <v>#DIV/0!</v>
      </c>
      <c r="J96" s="77"/>
      <c r="K96" s="74"/>
    </row>
    <row r="97" spans="1:19" s="144" customFormat="1" x14ac:dyDescent="0.2">
      <c r="A97" s="142"/>
      <c r="B97" s="146" t="s">
        <v>114</v>
      </c>
      <c r="C97" s="122" t="str">
        <f t="shared" ref="C97:I97" si="29">IF(C96=C80,"DA","NU")</f>
        <v>DA</v>
      </c>
      <c r="D97" s="122" t="e">
        <f t="shared" si="29"/>
        <v>#DIV/0!</v>
      </c>
      <c r="E97" s="122" t="str">
        <f t="shared" si="29"/>
        <v>DA</v>
      </c>
      <c r="F97" s="122" t="e">
        <f t="shared" si="29"/>
        <v>#DIV/0!</v>
      </c>
      <c r="G97" s="122" t="e">
        <f t="shared" si="29"/>
        <v>#DIV/0!</v>
      </c>
      <c r="H97" s="122" t="e">
        <f t="shared" si="29"/>
        <v>#DIV/0!</v>
      </c>
      <c r="I97" s="122" t="e">
        <f t="shared" si="29"/>
        <v>#DIV/0!</v>
      </c>
      <c r="J97" s="77"/>
      <c r="K97" s="78"/>
    </row>
    <row r="98" spans="1:19" s="75" customFormat="1" x14ac:dyDescent="0.2">
      <c r="A98" s="70"/>
      <c r="B98" s="147"/>
      <c r="C98" s="65"/>
      <c r="D98" s="105"/>
      <c r="E98" s="65"/>
      <c r="F98" s="65"/>
      <c r="G98" s="65"/>
      <c r="H98" s="65"/>
      <c r="I98" s="65"/>
      <c r="J98" s="112"/>
      <c r="K98" s="74"/>
    </row>
    <row r="99" spans="1:19" s="75" customFormat="1" ht="34.5" customHeight="1" x14ac:dyDescent="0.25">
      <c r="B99" s="148" t="s">
        <v>115</v>
      </c>
      <c r="C99" s="149"/>
      <c r="D99" s="150" t="s">
        <v>95</v>
      </c>
      <c r="E99" s="151">
        <v>0</v>
      </c>
      <c r="F99" s="151">
        <v>1</v>
      </c>
      <c r="G99" s="151">
        <v>2</v>
      </c>
      <c r="H99" s="151">
        <v>3</v>
      </c>
      <c r="I99" s="151">
        <v>4</v>
      </c>
      <c r="J99" s="152">
        <v>5</v>
      </c>
      <c r="K99" s="152">
        <v>6</v>
      </c>
      <c r="L99" s="152">
        <v>7</v>
      </c>
      <c r="M99" s="152">
        <v>8</v>
      </c>
      <c r="N99" s="152">
        <v>9</v>
      </c>
      <c r="O99" s="152">
        <v>10</v>
      </c>
      <c r="P99" s="152">
        <v>11</v>
      </c>
      <c r="Q99" s="152">
        <v>12</v>
      </c>
      <c r="R99" s="152">
        <v>13</v>
      </c>
      <c r="S99" s="152">
        <v>14</v>
      </c>
    </row>
    <row r="100" spans="1:19" s="75" customFormat="1" x14ac:dyDescent="0.2">
      <c r="A100" s="70"/>
      <c r="B100" s="145" t="s">
        <v>116</v>
      </c>
      <c r="C100" s="153"/>
      <c r="D100" s="83">
        <f>SUM(E100:I100)</f>
        <v>0</v>
      </c>
      <c r="E100" s="533"/>
      <c r="F100" s="122">
        <f>F95</f>
        <v>0</v>
      </c>
      <c r="G100" s="122">
        <f>G95</f>
        <v>0</v>
      </c>
      <c r="H100" s="122">
        <f>H95</f>
        <v>0</v>
      </c>
      <c r="I100" s="122">
        <f>I95</f>
        <v>0</v>
      </c>
      <c r="J100" s="122"/>
      <c r="K100" s="154"/>
      <c r="L100" s="155"/>
      <c r="M100" s="155"/>
      <c r="N100" s="155"/>
      <c r="O100" s="155"/>
      <c r="P100" s="155"/>
      <c r="Q100" s="155"/>
      <c r="R100" s="155"/>
      <c r="S100" s="155"/>
    </row>
    <row r="101" spans="1:19" s="75" customFormat="1" x14ac:dyDescent="0.2">
      <c r="A101" s="70"/>
      <c r="B101" s="145" t="s">
        <v>117</v>
      </c>
      <c r="C101" s="153"/>
      <c r="D101" s="83">
        <f>SUM(E101:S101)</f>
        <v>0</v>
      </c>
      <c r="E101" s="534"/>
      <c r="F101" s="84"/>
      <c r="G101" s="84"/>
      <c r="H101" s="84"/>
      <c r="I101" s="84"/>
      <c r="J101" s="84"/>
      <c r="K101" s="156"/>
      <c r="L101" s="157"/>
      <c r="M101" s="157"/>
      <c r="N101" s="157"/>
      <c r="O101" s="157"/>
      <c r="P101" s="157"/>
      <c r="Q101" s="157"/>
      <c r="R101" s="157"/>
      <c r="S101" s="157"/>
    </row>
    <row r="102" spans="1:19" s="75" customFormat="1" x14ac:dyDescent="0.2">
      <c r="A102" s="70"/>
      <c r="B102" s="145" t="s">
        <v>118</v>
      </c>
      <c r="C102" s="153"/>
      <c r="D102" s="83">
        <f>SUM(E102:S102)</f>
        <v>0</v>
      </c>
      <c r="E102" s="534"/>
      <c r="F102" s="84"/>
      <c r="G102" s="84"/>
      <c r="H102" s="84"/>
      <c r="I102" s="84"/>
      <c r="J102" s="84"/>
      <c r="K102" s="156"/>
      <c r="L102" s="157"/>
      <c r="M102" s="157"/>
      <c r="N102" s="157"/>
      <c r="O102" s="157"/>
      <c r="P102" s="157"/>
      <c r="Q102" s="157"/>
      <c r="R102" s="157"/>
      <c r="S102" s="157"/>
    </row>
    <row r="103" spans="1:19" s="144" customFormat="1" x14ac:dyDescent="0.2">
      <c r="A103" s="142"/>
      <c r="B103" s="146" t="s">
        <v>119</v>
      </c>
      <c r="C103" s="153"/>
      <c r="D103" s="83">
        <f>SUM(E103:S103)</f>
        <v>0</v>
      </c>
      <c r="E103" s="535"/>
      <c r="F103" s="122">
        <f>F102+F101</f>
        <v>0</v>
      </c>
      <c r="G103" s="122">
        <f t="shared" ref="G103:S103" si="30">G102+G101</f>
        <v>0</v>
      </c>
      <c r="H103" s="122">
        <f t="shared" si="30"/>
        <v>0</v>
      </c>
      <c r="I103" s="122">
        <f t="shared" si="30"/>
        <v>0</v>
      </c>
      <c r="J103" s="122">
        <f t="shared" si="30"/>
        <v>0</v>
      </c>
      <c r="K103" s="122">
        <f t="shared" si="30"/>
        <v>0</v>
      </c>
      <c r="L103" s="122">
        <f t="shared" si="30"/>
        <v>0</v>
      </c>
      <c r="M103" s="122">
        <f t="shared" si="30"/>
        <v>0</v>
      </c>
      <c r="N103" s="122">
        <f t="shared" si="30"/>
        <v>0</v>
      </c>
      <c r="O103" s="122">
        <f t="shared" si="30"/>
        <v>0</v>
      </c>
      <c r="P103" s="122">
        <f t="shared" si="30"/>
        <v>0</v>
      </c>
      <c r="Q103" s="122">
        <f t="shared" si="30"/>
        <v>0</v>
      </c>
      <c r="R103" s="122">
        <f t="shared" si="30"/>
        <v>0</v>
      </c>
      <c r="S103" s="122">
        <f t="shared" si="30"/>
        <v>0</v>
      </c>
    </row>
    <row r="104" spans="1:19" s="75" customFormat="1" x14ac:dyDescent="0.2">
      <c r="A104" s="70"/>
      <c r="B104" s="147"/>
      <c r="C104" s="65"/>
      <c r="D104" s="105"/>
      <c r="E104" s="65"/>
      <c r="F104" s="65"/>
      <c r="G104" s="65"/>
      <c r="H104" s="65"/>
      <c r="I104" s="65"/>
      <c r="J104" s="112"/>
      <c r="K104" s="74"/>
    </row>
    <row r="105" spans="1:19" s="75" customFormat="1" x14ac:dyDescent="0.2">
      <c r="A105" s="70"/>
      <c r="B105" s="147"/>
      <c r="C105" s="65"/>
      <c r="D105" s="105"/>
      <c r="E105" s="65"/>
      <c r="F105" s="65"/>
      <c r="G105" s="65"/>
      <c r="H105" s="65"/>
      <c r="I105" s="65"/>
      <c r="J105" s="112"/>
      <c r="K105" s="74"/>
    </row>
    <row r="106" spans="1:19" s="75" customFormat="1" x14ac:dyDescent="0.2">
      <c r="A106" s="70"/>
      <c r="B106" s="147"/>
      <c r="C106" s="65"/>
      <c r="D106" s="105"/>
      <c r="E106" s="65"/>
      <c r="F106" s="65"/>
      <c r="G106" s="65"/>
      <c r="H106" s="65"/>
      <c r="I106" s="65"/>
      <c r="J106" s="112"/>
      <c r="K106" s="74"/>
    </row>
    <row r="107" spans="1:19" s="75" customFormat="1" x14ac:dyDescent="0.2">
      <c r="A107" s="70"/>
      <c r="B107" s="147"/>
      <c r="C107" s="65"/>
      <c r="D107" s="105"/>
      <c r="E107" s="65"/>
      <c r="F107" s="65"/>
      <c r="G107" s="65"/>
      <c r="H107" s="65"/>
      <c r="I107" s="65"/>
      <c r="J107" s="112"/>
      <c r="K107" s="74"/>
    </row>
    <row r="108" spans="1:19" s="75" customFormat="1" x14ac:dyDescent="0.2">
      <c r="A108" s="70"/>
      <c r="B108" s="147"/>
      <c r="C108" s="65"/>
      <c r="D108" s="105"/>
      <c r="E108" s="65"/>
      <c r="F108" s="65"/>
      <c r="G108" s="65"/>
      <c r="H108" s="65"/>
      <c r="I108" s="65"/>
      <c r="J108" s="112"/>
      <c r="K108" s="74"/>
    </row>
    <row r="109" spans="1:19" s="75" customFormat="1" x14ac:dyDescent="0.2">
      <c r="A109" s="70"/>
      <c r="B109" s="147"/>
      <c r="C109" s="65"/>
      <c r="D109" s="105"/>
      <c r="E109" s="65"/>
      <c r="F109" s="65"/>
      <c r="G109" s="65"/>
      <c r="H109" s="65"/>
      <c r="I109" s="65"/>
      <c r="J109" s="112"/>
      <c r="K109" s="74"/>
    </row>
    <row r="110" spans="1:19" s="75" customFormat="1" x14ac:dyDescent="0.2">
      <c r="A110" s="70"/>
      <c r="B110" s="147"/>
      <c r="C110" s="65"/>
      <c r="D110" s="105"/>
      <c r="E110" s="65"/>
      <c r="F110" s="65"/>
      <c r="G110" s="65"/>
      <c r="H110" s="65"/>
      <c r="I110" s="65"/>
      <c r="J110" s="112"/>
      <c r="K110" s="74"/>
    </row>
    <row r="111" spans="1:19" s="75" customFormat="1" x14ac:dyDescent="0.2">
      <c r="A111" s="70"/>
      <c r="B111" s="147"/>
      <c r="C111" s="65"/>
      <c r="D111" s="105"/>
      <c r="E111" s="65"/>
      <c r="F111" s="65"/>
      <c r="G111" s="65"/>
      <c r="H111" s="65"/>
      <c r="I111" s="65"/>
      <c r="J111" s="112"/>
      <c r="K111" s="74"/>
    </row>
    <row r="112" spans="1:19" s="75" customFormat="1" x14ac:dyDescent="0.2">
      <c r="A112" s="70"/>
      <c r="B112" s="147"/>
      <c r="C112" s="65"/>
      <c r="D112" s="105"/>
      <c r="E112" s="65"/>
      <c r="F112" s="65"/>
      <c r="G112" s="65"/>
      <c r="H112" s="65"/>
      <c r="I112" s="65"/>
      <c r="J112" s="112"/>
      <c r="K112" s="74"/>
    </row>
    <row r="113" spans="1:11" s="75" customFormat="1" x14ac:dyDescent="0.2">
      <c r="A113" s="70"/>
      <c r="B113" s="147"/>
      <c r="C113" s="65"/>
      <c r="D113" s="105"/>
      <c r="E113" s="65"/>
      <c r="F113" s="65"/>
      <c r="G113" s="65"/>
      <c r="H113" s="65"/>
      <c r="I113" s="65"/>
      <c r="J113" s="112"/>
      <c r="K113" s="74"/>
    </row>
    <row r="114" spans="1:11" s="75" customFormat="1" x14ac:dyDescent="0.2">
      <c r="A114" s="70"/>
      <c r="B114" s="147"/>
      <c r="C114" s="65"/>
      <c r="D114" s="105"/>
      <c r="E114" s="65"/>
      <c r="F114" s="65"/>
      <c r="G114" s="65"/>
      <c r="H114" s="65"/>
      <c r="I114" s="65"/>
      <c r="J114" s="112"/>
      <c r="K114" s="74"/>
    </row>
    <row r="115" spans="1:11" s="75" customFormat="1" x14ac:dyDescent="0.2">
      <c r="A115" s="70"/>
      <c r="B115" s="147"/>
      <c r="C115" s="65"/>
      <c r="D115" s="105"/>
      <c r="E115" s="65"/>
      <c r="F115" s="65"/>
      <c r="G115" s="65"/>
      <c r="H115" s="65"/>
      <c r="I115" s="65"/>
      <c r="J115" s="112"/>
      <c r="K115" s="74"/>
    </row>
    <row r="116" spans="1:11" s="75" customFormat="1" x14ac:dyDescent="0.2">
      <c r="A116" s="70"/>
      <c r="B116" s="147"/>
      <c r="C116" s="65"/>
      <c r="D116" s="105"/>
      <c r="E116" s="65"/>
      <c r="F116" s="65"/>
      <c r="G116" s="65"/>
      <c r="H116" s="65"/>
      <c r="I116" s="65"/>
      <c r="J116" s="112"/>
      <c r="K116" s="74"/>
    </row>
    <row r="117" spans="1:11" s="75" customFormat="1" x14ac:dyDescent="0.2">
      <c r="A117" s="70"/>
      <c r="B117" s="147"/>
      <c r="C117" s="65"/>
      <c r="D117" s="105"/>
      <c r="E117" s="65"/>
      <c r="F117" s="65"/>
      <c r="G117" s="65"/>
      <c r="H117" s="65"/>
      <c r="I117" s="65"/>
      <c r="J117" s="112"/>
      <c r="K117" s="74"/>
    </row>
    <row r="118" spans="1:11" s="75" customFormat="1" x14ac:dyDescent="0.2">
      <c r="A118" s="70"/>
      <c r="B118" s="147"/>
      <c r="C118" s="65"/>
      <c r="D118" s="105"/>
      <c r="E118" s="65"/>
      <c r="F118" s="65"/>
      <c r="G118" s="65"/>
      <c r="H118" s="65"/>
      <c r="I118" s="65"/>
      <c r="J118" s="112"/>
      <c r="K118" s="74"/>
    </row>
    <row r="119" spans="1:11" s="75" customFormat="1" x14ac:dyDescent="0.2">
      <c r="A119" s="70"/>
      <c r="B119" s="147"/>
      <c r="C119" s="65"/>
      <c r="D119" s="105"/>
      <c r="E119" s="65"/>
      <c r="F119" s="65"/>
      <c r="G119" s="65"/>
      <c r="H119" s="65"/>
      <c r="I119" s="65"/>
      <c r="J119" s="112"/>
      <c r="K119" s="74"/>
    </row>
    <row r="120" spans="1:11" s="75" customFormat="1" x14ac:dyDescent="0.2">
      <c r="A120" s="70"/>
      <c r="B120" s="147"/>
      <c r="C120" s="65"/>
      <c r="D120" s="105"/>
      <c r="E120" s="65"/>
      <c r="F120" s="65"/>
      <c r="G120" s="65"/>
      <c r="H120" s="65"/>
      <c r="I120" s="65"/>
      <c r="J120" s="112"/>
      <c r="K120" s="74"/>
    </row>
    <row r="121" spans="1:11" s="75" customFormat="1" x14ac:dyDescent="0.2">
      <c r="A121" s="70"/>
      <c r="B121" s="147"/>
      <c r="C121" s="65"/>
      <c r="D121" s="105"/>
      <c r="E121" s="65"/>
      <c r="F121" s="65"/>
      <c r="G121" s="65"/>
      <c r="H121" s="65"/>
      <c r="I121" s="65"/>
      <c r="J121" s="112"/>
      <c r="K121" s="74"/>
    </row>
    <row r="122" spans="1:11" s="75" customFormat="1" x14ac:dyDescent="0.2">
      <c r="A122" s="70"/>
      <c r="B122" s="147"/>
      <c r="C122" s="65"/>
      <c r="D122" s="105"/>
      <c r="E122" s="65"/>
      <c r="F122" s="65"/>
      <c r="G122" s="65"/>
      <c r="H122" s="65"/>
      <c r="I122" s="65"/>
      <c r="J122" s="112"/>
      <c r="K122" s="74"/>
    </row>
    <row r="123" spans="1:11" s="75" customFormat="1" x14ac:dyDescent="0.2">
      <c r="A123" s="70"/>
      <c r="B123" s="147"/>
      <c r="C123" s="65"/>
      <c r="D123" s="105"/>
      <c r="E123" s="65"/>
      <c r="F123" s="65"/>
      <c r="G123" s="65"/>
      <c r="H123" s="65"/>
      <c r="I123" s="65"/>
      <c r="J123" s="112"/>
      <c r="K123" s="74"/>
    </row>
    <row r="124" spans="1:11" s="75" customFormat="1" x14ac:dyDescent="0.2">
      <c r="A124" s="70"/>
      <c r="B124" s="147"/>
      <c r="C124" s="65"/>
      <c r="D124" s="105"/>
      <c r="E124" s="65"/>
      <c r="F124" s="65"/>
      <c r="G124" s="65"/>
      <c r="H124" s="65"/>
      <c r="I124" s="65"/>
      <c r="J124" s="112"/>
      <c r="K124" s="74"/>
    </row>
  </sheetData>
  <mergeCells count="25">
    <mergeCell ref="E46:E48"/>
    <mergeCell ref="E100:E103"/>
    <mergeCell ref="B49:G49"/>
    <mergeCell ref="E80:E86"/>
    <mergeCell ref="E91:E96"/>
    <mergeCell ref="E64:E66"/>
    <mergeCell ref="B69:I69"/>
    <mergeCell ref="E50:E52"/>
    <mergeCell ref="F78:I78"/>
    <mergeCell ref="F89:I89"/>
    <mergeCell ref="A1:I1"/>
    <mergeCell ref="B3:I3"/>
    <mergeCell ref="B5:C5"/>
    <mergeCell ref="E9:E13"/>
    <mergeCell ref="E42:E44"/>
    <mergeCell ref="F6:I6"/>
    <mergeCell ref="B8:I8"/>
    <mergeCell ref="B14:I14"/>
    <mergeCell ref="B17:I17"/>
    <mergeCell ref="B32:I32"/>
    <mergeCell ref="B41:I41"/>
    <mergeCell ref="E15:E16"/>
    <mergeCell ref="E18:E31"/>
    <mergeCell ref="E33:E36"/>
    <mergeCell ref="B4:I4"/>
  </mergeCells>
  <conditionalFormatting sqref="C97:I97">
    <cfRule type="containsText" dxfId="7" priority="1" operator="containsText" text="NU">
      <formula>NOT(ISERROR(SEARCH("NU",C97)))</formula>
    </cfRule>
    <cfRule type="containsText" dxfId="6" priority="2" operator="containsText" text="DA">
      <formula>NOT(ISERROR(SEARCH("DA",C97)))</formula>
    </cfRule>
    <cfRule type="containsText" dxfId="5" priority="3" operator="containsText" text="nu">
      <formula>NOT(ISERROR(SEARCH("nu",C97)))</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1:AE179"/>
  <sheetViews>
    <sheetView workbookViewId="0">
      <selection activeCell="G129" sqref="G129"/>
    </sheetView>
  </sheetViews>
  <sheetFormatPr defaultColWidth="8.85546875" defaultRowHeight="15" x14ac:dyDescent="0.25"/>
  <cols>
    <col min="1" max="1" width="45.7109375" style="196" customWidth="1"/>
    <col min="2" max="2" width="15.5703125" style="65" customWidth="1"/>
    <col min="3" max="3" width="15.5703125" style="65" hidden="1" customWidth="1"/>
    <col min="4" max="8" width="15.5703125" style="65" customWidth="1"/>
    <col min="9" max="9" width="15.5703125" style="159" customWidth="1"/>
    <col min="10" max="17" width="15.5703125" style="65" customWidth="1"/>
    <col min="18" max="18" width="55.28515625" style="66" customWidth="1"/>
    <col min="19" max="31" width="9.140625" style="161" customWidth="1"/>
  </cols>
  <sheetData>
    <row r="1" spans="1:31" ht="36.6" customHeight="1" x14ac:dyDescent="0.25">
      <c r="A1" s="538" t="s">
        <v>429</v>
      </c>
      <c r="B1" s="538"/>
      <c r="C1" s="538"/>
      <c r="D1" s="538"/>
      <c r="E1" s="538"/>
      <c r="F1" s="538"/>
      <c r="G1" s="538"/>
      <c r="H1" s="538"/>
      <c r="I1" s="538"/>
      <c r="J1" s="538"/>
      <c r="K1" s="538"/>
      <c r="L1" s="538"/>
      <c r="M1" s="538"/>
      <c r="N1" s="538"/>
      <c r="O1" s="538"/>
      <c r="P1" s="538"/>
      <c r="Q1" s="538"/>
    </row>
    <row r="2" spans="1:31" ht="20.25" x14ac:dyDescent="0.25">
      <c r="A2" s="158"/>
      <c r="B2" s="162"/>
      <c r="C2" s="162"/>
      <c r="D2" s="162"/>
      <c r="J2" s="160"/>
      <c r="K2" s="160"/>
      <c r="L2" s="160"/>
      <c r="M2" s="160"/>
    </row>
    <row r="3" spans="1:31" ht="27.75" customHeight="1" x14ac:dyDescent="0.25">
      <c r="A3" s="539" t="s">
        <v>430</v>
      </c>
      <c r="B3" s="539"/>
      <c r="C3" s="539"/>
      <c r="D3" s="539"/>
      <c r="E3" s="539"/>
      <c r="F3" s="539"/>
      <c r="G3" s="539"/>
      <c r="H3" s="539"/>
      <c r="I3" s="539"/>
      <c r="J3" s="539"/>
      <c r="K3" s="539"/>
      <c r="L3" s="539"/>
      <c r="M3" s="539"/>
      <c r="N3" s="539"/>
      <c r="O3" s="539"/>
      <c r="P3" s="539"/>
      <c r="Q3" s="539"/>
    </row>
    <row r="4" spans="1:31" s="75" customFormat="1" ht="36" customHeight="1" x14ac:dyDescent="0.25">
      <c r="A4" s="540" t="s">
        <v>120</v>
      </c>
      <c r="B4" s="540"/>
      <c r="C4" s="540"/>
      <c r="D4" s="540"/>
      <c r="E4" s="540"/>
      <c r="F4" s="540"/>
      <c r="G4" s="540"/>
      <c r="H4" s="540"/>
      <c r="I4" s="540"/>
      <c r="J4" s="540"/>
      <c r="K4" s="540"/>
      <c r="L4" s="540"/>
      <c r="M4" s="540"/>
      <c r="N4" s="540"/>
      <c r="O4" s="540"/>
      <c r="P4" s="540"/>
      <c r="Q4" s="540"/>
      <c r="R4" s="112"/>
      <c r="S4" s="163"/>
      <c r="T4" s="163"/>
      <c r="U4" s="163"/>
      <c r="V4" s="163"/>
      <c r="W4" s="163"/>
      <c r="X4" s="163"/>
      <c r="Y4" s="163"/>
      <c r="Z4" s="163"/>
      <c r="AA4" s="163"/>
      <c r="AB4" s="163"/>
      <c r="AC4" s="163"/>
      <c r="AD4" s="163"/>
      <c r="AE4" s="163"/>
    </row>
    <row r="5" spans="1:31" s="75" customFormat="1" ht="36" customHeight="1" x14ac:dyDescent="0.25">
      <c r="A5" s="541" t="s">
        <v>121</v>
      </c>
      <c r="B5" s="541"/>
      <c r="C5" s="541"/>
      <c r="D5" s="541"/>
      <c r="E5" s="541"/>
      <c r="F5" s="541"/>
      <c r="G5" s="541"/>
      <c r="H5" s="541"/>
      <c r="I5" s="541"/>
      <c r="J5" s="541"/>
      <c r="K5" s="541"/>
      <c r="L5" s="541"/>
      <c r="M5" s="165"/>
      <c r="N5" s="112"/>
      <c r="O5" s="112"/>
      <c r="P5" s="112"/>
      <c r="Q5" s="112"/>
      <c r="R5" s="112"/>
      <c r="S5" s="163"/>
      <c r="T5" s="163"/>
      <c r="U5" s="163"/>
      <c r="V5" s="163"/>
      <c r="W5" s="163"/>
      <c r="X5" s="163"/>
      <c r="Y5" s="163"/>
      <c r="Z5" s="163"/>
      <c r="AA5" s="163"/>
      <c r="AB5" s="163"/>
      <c r="AC5" s="163"/>
      <c r="AD5" s="163"/>
      <c r="AE5" s="163"/>
    </row>
    <row r="6" spans="1:31" s="75" customFormat="1" ht="25.5" x14ac:dyDescent="0.25">
      <c r="A6" s="166" t="s">
        <v>122</v>
      </c>
      <c r="B6" s="167" t="s">
        <v>95</v>
      </c>
      <c r="C6" s="167">
        <v>0</v>
      </c>
      <c r="D6" s="167">
        <v>1</v>
      </c>
      <c r="E6" s="167">
        <v>2</v>
      </c>
      <c r="F6" s="167">
        <v>3</v>
      </c>
      <c r="G6" s="167">
        <v>4</v>
      </c>
      <c r="H6" s="167">
        <v>5</v>
      </c>
      <c r="I6" s="167">
        <v>6</v>
      </c>
      <c r="J6" s="167">
        <v>7</v>
      </c>
      <c r="K6" s="167">
        <v>8</v>
      </c>
      <c r="L6" s="167">
        <v>9</v>
      </c>
      <c r="M6" s="167">
        <v>10</v>
      </c>
      <c r="N6" s="167">
        <v>11</v>
      </c>
      <c r="O6" s="167">
        <v>12</v>
      </c>
      <c r="P6" s="167">
        <v>13</v>
      </c>
      <c r="Q6" s="167">
        <v>14</v>
      </c>
      <c r="R6" s="129"/>
    </row>
    <row r="7" spans="1:31" s="75" customFormat="1" x14ac:dyDescent="0.25">
      <c r="A7" s="168" t="s">
        <v>123</v>
      </c>
      <c r="B7" s="169"/>
      <c r="C7" s="533"/>
      <c r="D7" s="169"/>
      <c r="E7" s="169"/>
      <c r="F7" s="169"/>
      <c r="G7" s="169"/>
      <c r="H7" s="169"/>
      <c r="I7" s="169"/>
      <c r="J7" s="169"/>
      <c r="K7" s="169"/>
      <c r="L7" s="169"/>
      <c r="M7" s="169"/>
      <c r="N7" s="169"/>
      <c r="O7" s="169"/>
      <c r="P7" s="169"/>
      <c r="Q7" s="169"/>
      <c r="R7" s="112"/>
      <c r="S7" s="163"/>
      <c r="T7" s="163"/>
      <c r="U7" s="163"/>
      <c r="V7" s="163"/>
      <c r="W7" s="163"/>
      <c r="X7" s="163"/>
      <c r="Y7" s="163"/>
      <c r="Z7" s="163"/>
      <c r="AA7" s="163"/>
      <c r="AB7" s="163"/>
      <c r="AC7" s="163"/>
      <c r="AD7" s="163"/>
      <c r="AE7" s="163"/>
    </row>
    <row r="8" spans="1:31" s="75" customFormat="1" x14ac:dyDescent="0.2">
      <c r="A8" s="170" t="s">
        <v>305</v>
      </c>
      <c r="B8" s="83">
        <f>SUM(D8:Q8)</f>
        <v>0</v>
      </c>
      <c r="C8" s="534"/>
      <c r="D8" s="122">
        <f t="shared" ref="D8:Q8" si="0">D9*D10</f>
        <v>0</v>
      </c>
      <c r="E8" s="122">
        <f t="shared" si="0"/>
        <v>0</v>
      </c>
      <c r="F8" s="122">
        <f t="shared" si="0"/>
        <v>0</v>
      </c>
      <c r="G8" s="122">
        <f t="shared" si="0"/>
        <v>0</v>
      </c>
      <c r="H8" s="122">
        <f t="shared" si="0"/>
        <v>0</v>
      </c>
      <c r="I8" s="122">
        <f t="shared" si="0"/>
        <v>0</v>
      </c>
      <c r="J8" s="122">
        <f t="shared" si="0"/>
        <v>0</v>
      </c>
      <c r="K8" s="122">
        <f t="shared" si="0"/>
        <v>0</v>
      </c>
      <c r="L8" s="122">
        <f t="shared" si="0"/>
        <v>0</v>
      </c>
      <c r="M8" s="122">
        <f t="shared" si="0"/>
        <v>0</v>
      </c>
      <c r="N8" s="122">
        <f t="shared" si="0"/>
        <v>0</v>
      </c>
      <c r="O8" s="122">
        <f t="shared" si="0"/>
        <v>0</v>
      </c>
      <c r="P8" s="122">
        <f t="shared" si="0"/>
        <v>0</v>
      </c>
      <c r="Q8" s="122">
        <f t="shared" si="0"/>
        <v>0</v>
      </c>
      <c r="R8" s="112"/>
      <c r="S8" s="163"/>
      <c r="T8" s="163"/>
      <c r="U8" s="163"/>
      <c r="V8" s="163"/>
      <c r="W8" s="163"/>
      <c r="X8" s="163"/>
      <c r="Y8" s="163"/>
      <c r="Z8" s="163"/>
      <c r="AA8" s="163"/>
      <c r="AB8" s="163"/>
      <c r="AC8" s="163"/>
      <c r="AD8" s="163"/>
      <c r="AE8" s="163"/>
    </row>
    <row r="9" spans="1:31" s="175" customFormat="1" ht="11.25" x14ac:dyDescent="0.2">
      <c r="A9" s="171" t="s">
        <v>306</v>
      </c>
      <c r="B9" s="172" t="s">
        <v>124</v>
      </c>
      <c r="C9" s="534"/>
      <c r="D9" s="173">
        <v>0</v>
      </c>
      <c r="E9" s="173">
        <v>0</v>
      </c>
      <c r="F9" s="173">
        <v>0</v>
      </c>
      <c r="G9" s="173">
        <v>0</v>
      </c>
      <c r="H9" s="173">
        <v>0</v>
      </c>
      <c r="I9" s="173">
        <v>0</v>
      </c>
      <c r="J9" s="173">
        <v>0</v>
      </c>
      <c r="K9" s="173">
        <v>0</v>
      </c>
      <c r="L9" s="173">
        <v>0</v>
      </c>
      <c r="M9" s="173">
        <v>0</v>
      </c>
      <c r="N9" s="173">
        <v>0</v>
      </c>
      <c r="O9" s="173">
        <v>0</v>
      </c>
      <c r="P9" s="173">
        <v>0</v>
      </c>
      <c r="Q9" s="173">
        <v>0</v>
      </c>
      <c r="R9" s="174"/>
      <c r="S9" s="174"/>
      <c r="T9" s="174"/>
      <c r="U9" s="174"/>
      <c r="V9" s="174"/>
      <c r="W9" s="174"/>
      <c r="X9" s="174"/>
      <c r="Y9" s="174"/>
      <c r="Z9" s="174"/>
      <c r="AA9" s="174"/>
      <c r="AB9" s="174"/>
      <c r="AC9" s="174"/>
      <c r="AD9" s="174"/>
      <c r="AE9" s="174"/>
    </row>
    <row r="10" spans="1:31" s="175" customFormat="1" ht="11.25" x14ac:dyDescent="0.2">
      <c r="A10" s="171" t="s">
        <v>125</v>
      </c>
      <c r="B10" s="172" t="s">
        <v>124</v>
      </c>
      <c r="C10" s="534"/>
      <c r="D10" s="173">
        <v>0</v>
      </c>
      <c r="E10" s="173">
        <v>0</v>
      </c>
      <c r="F10" s="173">
        <v>0</v>
      </c>
      <c r="G10" s="173">
        <v>0</v>
      </c>
      <c r="H10" s="173">
        <v>0</v>
      </c>
      <c r="I10" s="173">
        <v>0</v>
      </c>
      <c r="J10" s="173">
        <v>0</v>
      </c>
      <c r="K10" s="173">
        <v>0</v>
      </c>
      <c r="L10" s="173">
        <v>0</v>
      </c>
      <c r="M10" s="173">
        <v>0</v>
      </c>
      <c r="N10" s="173">
        <v>0</v>
      </c>
      <c r="O10" s="173">
        <v>0</v>
      </c>
      <c r="P10" s="173">
        <v>0</v>
      </c>
      <c r="Q10" s="173">
        <v>0</v>
      </c>
      <c r="R10" s="174"/>
      <c r="S10" s="174"/>
      <c r="T10" s="174"/>
      <c r="U10" s="174"/>
      <c r="V10" s="174"/>
      <c r="W10" s="174"/>
      <c r="X10" s="174"/>
      <c r="Y10" s="174"/>
      <c r="Z10" s="174"/>
      <c r="AA10" s="174"/>
      <c r="AB10" s="174"/>
      <c r="AC10" s="174"/>
      <c r="AD10" s="174"/>
      <c r="AE10" s="174"/>
    </row>
    <row r="11" spans="1:31" s="75" customFormat="1" hidden="1" x14ac:dyDescent="0.2">
      <c r="A11" s="170"/>
      <c r="B11" s="83">
        <f>SUM(D11:Q11)</f>
        <v>0</v>
      </c>
      <c r="C11" s="534"/>
      <c r="D11" s="122">
        <f t="shared" ref="D11:Q11" si="1">D12*D13</f>
        <v>0</v>
      </c>
      <c r="E11" s="122">
        <f t="shared" si="1"/>
        <v>0</v>
      </c>
      <c r="F11" s="122">
        <f t="shared" si="1"/>
        <v>0</v>
      </c>
      <c r="G11" s="122">
        <f t="shared" si="1"/>
        <v>0</v>
      </c>
      <c r="H11" s="122">
        <f t="shared" si="1"/>
        <v>0</v>
      </c>
      <c r="I11" s="122">
        <f t="shared" si="1"/>
        <v>0</v>
      </c>
      <c r="J11" s="122">
        <f t="shared" si="1"/>
        <v>0</v>
      </c>
      <c r="K11" s="122">
        <f t="shared" si="1"/>
        <v>0</v>
      </c>
      <c r="L11" s="122">
        <f t="shared" si="1"/>
        <v>0</v>
      </c>
      <c r="M11" s="122">
        <f t="shared" si="1"/>
        <v>0</v>
      </c>
      <c r="N11" s="122">
        <f t="shared" si="1"/>
        <v>0</v>
      </c>
      <c r="O11" s="122">
        <f t="shared" si="1"/>
        <v>0</v>
      </c>
      <c r="P11" s="122">
        <f t="shared" si="1"/>
        <v>0</v>
      </c>
      <c r="Q11" s="122">
        <f t="shared" si="1"/>
        <v>0</v>
      </c>
      <c r="R11" s="112"/>
      <c r="S11" s="163"/>
      <c r="T11" s="163"/>
      <c r="U11" s="163"/>
      <c r="V11" s="163"/>
      <c r="W11" s="163"/>
      <c r="X11" s="163"/>
      <c r="Y11" s="163"/>
      <c r="Z11" s="163"/>
      <c r="AA11" s="163"/>
      <c r="AB11" s="163"/>
      <c r="AC11" s="163"/>
      <c r="AD11" s="163"/>
      <c r="AE11" s="163"/>
    </row>
    <row r="12" spans="1:31" s="175" customFormat="1" ht="11.25" hidden="1" x14ac:dyDescent="0.2">
      <c r="A12" s="171"/>
      <c r="B12" s="172" t="s">
        <v>124</v>
      </c>
      <c r="C12" s="534"/>
      <c r="D12" s="173">
        <v>0</v>
      </c>
      <c r="E12" s="173">
        <v>0</v>
      </c>
      <c r="F12" s="173">
        <v>0</v>
      </c>
      <c r="G12" s="173">
        <v>0</v>
      </c>
      <c r="H12" s="173">
        <v>0</v>
      </c>
      <c r="I12" s="173">
        <v>0</v>
      </c>
      <c r="J12" s="173">
        <v>0</v>
      </c>
      <c r="K12" s="173">
        <v>0</v>
      </c>
      <c r="L12" s="173">
        <v>0</v>
      </c>
      <c r="M12" s="173">
        <v>0</v>
      </c>
      <c r="N12" s="173">
        <v>0</v>
      </c>
      <c r="O12" s="173">
        <v>0</v>
      </c>
      <c r="P12" s="173">
        <v>0</v>
      </c>
      <c r="Q12" s="173">
        <v>0</v>
      </c>
      <c r="R12" s="174"/>
      <c r="S12" s="174"/>
      <c r="T12" s="174"/>
      <c r="U12" s="174"/>
      <c r="V12" s="174"/>
      <c r="W12" s="174"/>
      <c r="X12" s="174"/>
      <c r="Y12" s="174"/>
      <c r="Z12" s="174"/>
      <c r="AA12" s="174"/>
      <c r="AB12" s="174"/>
      <c r="AC12" s="174"/>
      <c r="AD12" s="174"/>
      <c r="AE12" s="174"/>
    </row>
    <row r="13" spans="1:31" s="175" customFormat="1" ht="11.25" hidden="1" x14ac:dyDescent="0.2">
      <c r="A13" s="171"/>
      <c r="B13" s="172" t="s">
        <v>124</v>
      </c>
      <c r="C13" s="534"/>
      <c r="D13" s="173">
        <v>0</v>
      </c>
      <c r="E13" s="173">
        <v>0</v>
      </c>
      <c r="F13" s="173">
        <v>0</v>
      </c>
      <c r="G13" s="173">
        <v>0</v>
      </c>
      <c r="H13" s="173">
        <v>0</v>
      </c>
      <c r="I13" s="173">
        <v>0</v>
      </c>
      <c r="J13" s="173">
        <v>0</v>
      </c>
      <c r="K13" s="173">
        <v>0</v>
      </c>
      <c r="L13" s="173">
        <v>0</v>
      </c>
      <c r="M13" s="173">
        <v>0</v>
      </c>
      <c r="N13" s="173">
        <v>0</v>
      </c>
      <c r="O13" s="173">
        <v>0</v>
      </c>
      <c r="P13" s="173">
        <v>0</v>
      </c>
      <c r="Q13" s="173">
        <v>0</v>
      </c>
      <c r="R13" s="174"/>
      <c r="S13" s="174"/>
      <c r="T13" s="174"/>
      <c r="U13" s="174"/>
      <c r="V13" s="174"/>
      <c r="W13" s="174"/>
      <c r="X13" s="174"/>
      <c r="Y13" s="174"/>
      <c r="Z13" s="174"/>
      <c r="AA13" s="174"/>
      <c r="AB13" s="174"/>
      <c r="AC13" s="174"/>
      <c r="AD13" s="174"/>
      <c r="AE13" s="174"/>
    </row>
    <row r="14" spans="1:31" s="75" customFormat="1" hidden="1" x14ac:dyDescent="0.2">
      <c r="A14" s="170"/>
      <c r="B14" s="83">
        <f>SUM(D14:Q14)</f>
        <v>0</v>
      </c>
      <c r="C14" s="534"/>
      <c r="D14" s="122">
        <f t="shared" ref="D14:Q14" si="2">D15*D16</f>
        <v>0</v>
      </c>
      <c r="E14" s="122">
        <f t="shared" si="2"/>
        <v>0</v>
      </c>
      <c r="F14" s="122">
        <f t="shared" si="2"/>
        <v>0</v>
      </c>
      <c r="G14" s="122">
        <f t="shared" si="2"/>
        <v>0</v>
      </c>
      <c r="H14" s="122">
        <f t="shared" si="2"/>
        <v>0</v>
      </c>
      <c r="I14" s="122">
        <f t="shared" si="2"/>
        <v>0</v>
      </c>
      <c r="J14" s="122">
        <f t="shared" si="2"/>
        <v>0</v>
      </c>
      <c r="K14" s="122">
        <f t="shared" si="2"/>
        <v>0</v>
      </c>
      <c r="L14" s="122">
        <f t="shared" si="2"/>
        <v>0</v>
      </c>
      <c r="M14" s="122">
        <f t="shared" si="2"/>
        <v>0</v>
      </c>
      <c r="N14" s="122">
        <f t="shared" si="2"/>
        <v>0</v>
      </c>
      <c r="O14" s="122">
        <f t="shared" si="2"/>
        <v>0</v>
      </c>
      <c r="P14" s="122">
        <f t="shared" si="2"/>
        <v>0</v>
      </c>
      <c r="Q14" s="122">
        <f t="shared" si="2"/>
        <v>0</v>
      </c>
      <c r="R14" s="112"/>
      <c r="S14" s="163"/>
      <c r="T14" s="163"/>
      <c r="U14" s="163"/>
      <c r="V14" s="163"/>
      <c r="W14" s="163"/>
      <c r="X14" s="163"/>
      <c r="Y14" s="163"/>
      <c r="Z14" s="163"/>
      <c r="AA14" s="163"/>
      <c r="AB14" s="163"/>
      <c r="AC14" s="163"/>
      <c r="AD14" s="163"/>
      <c r="AE14" s="163"/>
    </row>
    <row r="15" spans="1:31" s="175" customFormat="1" ht="11.25" hidden="1" x14ac:dyDescent="0.2">
      <c r="A15" s="171"/>
      <c r="B15" s="172" t="s">
        <v>124</v>
      </c>
      <c r="C15" s="534"/>
      <c r="D15" s="173">
        <v>0</v>
      </c>
      <c r="E15" s="173">
        <v>0</v>
      </c>
      <c r="F15" s="173">
        <v>0</v>
      </c>
      <c r="G15" s="173">
        <v>0</v>
      </c>
      <c r="H15" s="173">
        <v>0</v>
      </c>
      <c r="I15" s="173">
        <v>0</v>
      </c>
      <c r="J15" s="173">
        <v>0</v>
      </c>
      <c r="K15" s="173">
        <v>0</v>
      </c>
      <c r="L15" s="173">
        <v>0</v>
      </c>
      <c r="M15" s="173">
        <v>0</v>
      </c>
      <c r="N15" s="173">
        <v>0</v>
      </c>
      <c r="O15" s="173">
        <v>0</v>
      </c>
      <c r="P15" s="173">
        <v>0</v>
      </c>
      <c r="Q15" s="173">
        <v>0</v>
      </c>
      <c r="R15" s="174"/>
      <c r="S15" s="174"/>
      <c r="T15" s="174"/>
      <c r="U15" s="174"/>
      <c r="V15" s="174"/>
      <c r="W15" s="174"/>
      <c r="X15" s="174"/>
      <c r="Y15" s="174"/>
      <c r="Z15" s="174"/>
      <c r="AA15" s="174"/>
      <c r="AB15" s="174"/>
      <c r="AC15" s="174"/>
      <c r="AD15" s="174"/>
      <c r="AE15" s="174"/>
    </row>
    <row r="16" spans="1:31" s="175" customFormat="1" ht="11.25" hidden="1" x14ac:dyDescent="0.2">
      <c r="A16" s="171"/>
      <c r="B16" s="172" t="s">
        <v>124</v>
      </c>
      <c r="C16" s="534"/>
      <c r="D16" s="173">
        <v>0</v>
      </c>
      <c r="E16" s="173">
        <v>0</v>
      </c>
      <c r="F16" s="173">
        <v>0</v>
      </c>
      <c r="G16" s="173">
        <v>0</v>
      </c>
      <c r="H16" s="173">
        <v>0</v>
      </c>
      <c r="I16" s="173">
        <v>0</v>
      </c>
      <c r="J16" s="173">
        <v>0</v>
      </c>
      <c r="K16" s="173">
        <v>0</v>
      </c>
      <c r="L16" s="173">
        <v>0</v>
      </c>
      <c r="M16" s="173">
        <v>0</v>
      </c>
      <c r="N16" s="173">
        <v>0</v>
      </c>
      <c r="O16" s="173">
        <v>0</v>
      </c>
      <c r="P16" s="173">
        <v>0</v>
      </c>
      <c r="Q16" s="173">
        <v>0</v>
      </c>
      <c r="R16" s="174"/>
      <c r="S16" s="174"/>
      <c r="T16" s="174"/>
      <c r="U16" s="174"/>
      <c r="V16" s="174"/>
      <c r="W16" s="174"/>
      <c r="X16" s="174"/>
      <c r="Y16" s="174"/>
      <c r="Z16" s="174"/>
      <c r="AA16" s="174"/>
      <c r="AB16" s="174"/>
      <c r="AC16" s="174"/>
      <c r="AD16" s="174"/>
      <c r="AE16" s="174"/>
    </row>
    <row r="17" spans="1:31" s="75" customFormat="1" x14ac:dyDescent="0.25">
      <c r="A17" s="166" t="s">
        <v>300</v>
      </c>
      <c r="B17" s="83">
        <f>SUM(D17:Q17)</f>
        <v>0</v>
      </c>
      <c r="C17" s="534"/>
      <c r="D17" s="169">
        <f t="shared" ref="D17:Q17" si="3">D18*D19</f>
        <v>0</v>
      </c>
      <c r="E17" s="169">
        <f t="shared" si="3"/>
        <v>0</v>
      </c>
      <c r="F17" s="169">
        <f t="shared" si="3"/>
        <v>0</v>
      </c>
      <c r="G17" s="169">
        <f t="shared" si="3"/>
        <v>0</v>
      </c>
      <c r="H17" s="169">
        <f t="shared" si="3"/>
        <v>0</v>
      </c>
      <c r="I17" s="169">
        <f t="shared" si="3"/>
        <v>0</v>
      </c>
      <c r="J17" s="169">
        <f t="shared" si="3"/>
        <v>0</v>
      </c>
      <c r="K17" s="169">
        <f t="shared" si="3"/>
        <v>0</v>
      </c>
      <c r="L17" s="169">
        <f t="shared" si="3"/>
        <v>0</v>
      </c>
      <c r="M17" s="169">
        <f t="shared" si="3"/>
        <v>0</v>
      </c>
      <c r="N17" s="169">
        <f t="shared" si="3"/>
        <v>0</v>
      </c>
      <c r="O17" s="169">
        <f t="shared" si="3"/>
        <v>0</v>
      </c>
      <c r="P17" s="169">
        <f t="shared" si="3"/>
        <v>0</v>
      </c>
      <c r="Q17" s="169">
        <f t="shared" si="3"/>
        <v>0</v>
      </c>
      <c r="R17" s="112"/>
      <c r="S17" s="163"/>
      <c r="T17" s="163"/>
      <c r="U17" s="163"/>
      <c r="V17" s="163"/>
      <c r="W17" s="163"/>
      <c r="X17" s="163"/>
      <c r="Y17" s="163"/>
      <c r="Z17" s="163"/>
      <c r="AA17" s="163"/>
      <c r="AB17" s="163"/>
      <c r="AC17" s="163"/>
      <c r="AD17" s="163"/>
      <c r="AE17" s="163"/>
    </row>
    <row r="18" spans="1:31" s="175" customFormat="1" ht="11.25" x14ac:dyDescent="0.2">
      <c r="A18" s="171" t="s">
        <v>301</v>
      </c>
      <c r="B18" s="172" t="s">
        <v>124</v>
      </c>
      <c r="C18" s="534"/>
      <c r="D18" s="173">
        <v>0</v>
      </c>
      <c r="E18" s="173">
        <v>0</v>
      </c>
      <c r="F18" s="173">
        <v>0</v>
      </c>
      <c r="G18" s="173">
        <v>0</v>
      </c>
      <c r="H18" s="173">
        <v>0</v>
      </c>
      <c r="I18" s="173">
        <v>0</v>
      </c>
      <c r="J18" s="173">
        <v>0</v>
      </c>
      <c r="K18" s="173">
        <v>0</v>
      </c>
      <c r="L18" s="173">
        <v>0</v>
      </c>
      <c r="M18" s="173">
        <v>0</v>
      </c>
      <c r="N18" s="173">
        <v>0</v>
      </c>
      <c r="O18" s="173">
        <v>0</v>
      </c>
      <c r="P18" s="173">
        <v>0</v>
      </c>
      <c r="Q18" s="173">
        <v>0</v>
      </c>
      <c r="R18" s="174"/>
      <c r="S18" s="174"/>
      <c r="T18" s="174"/>
      <c r="U18" s="174"/>
      <c r="V18" s="174"/>
      <c r="W18" s="174"/>
      <c r="X18" s="174"/>
      <c r="Y18" s="174"/>
      <c r="Z18" s="174"/>
      <c r="AA18" s="174"/>
      <c r="AB18" s="174"/>
      <c r="AC18" s="174"/>
      <c r="AD18" s="174"/>
      <c r="AE18" s="174"/>
    </row>
    <row r="19" spans="1:31" s="175" customFormat="1" ht="10.9" customHeight="1" x14ac:dyDescent="0.2">
      <c r="A19" s="171" t="s">
        <v>302</v>
      </c>
      <c r="B19" s="172" t="s">
        <v>124</v>
      </c>
      <c r="C19" s="534"/>
      <c r="D19" s="173">
        <v>0</v>
      </c>
      <c r="E19" s="173">
        <v>0</v>
      </c>
      <c r="F19" s="173">
        <v>0</v>
      </c>
      <c r="G19" s="173">
        <v>0</v>
      </c>
      <c r="H19" s="173">
        <v>0</v>
      </c>
      <c r="I19" s="173">
        <v>0</v>
      </c>
      <c r="J19" s="173">
        <v>0</v>
      </c>
      <c r="K19" s="173">
        <v>0</v>
      </c>
      <c r="L19" s="173">
        <v>0</v>
      </c>
      <c r="M19" s="173">
        <v>0</v>
      </c>
      <c r="N19" s="173">
        <v>0</v>
      </c>
      <c r="O19" s="173">
        <v>0</v>
      </c>
      <c r="P19" s="173">
        <v>0</v>
      </c>
      <c r="Q19" s="173">
        <v>0</v>
      </c>
      <c r="R19" s="174"/>
      <c r="S19" s="174"/>
      <c r="T19" s="174"/>
      <c r="U19" s="174"/>
      <c r="V19" s="174"/>
      <c r="W19" s="174"/>
      <c r="X19" s="174"/>
      <c r="Y19" s="174"/>
      <c r="Z19" s="174"/>
      <c r="AA19" s="174"/>
      <c r="AB19" s="174"/>
      <c r="AC19" s="174"/>
      <c r="AD19" s="174"/>
      <c r="AE19" s="174"/>
    </row>
    <row r="20" spans="1:31" s="75" customFormat="1" hidden="1" x14ac:dyDescent="0.2">
      <c r="A20" s="170"/>
      <c r="B20" s="83">
        <f>SUM(D20:Q20)</f>
        <v>0</v>
      </c>
      <c r="C20" s="534"/>
      <c r="D20" s="173">
        <v>0</v>
      </c>
      <c r="E20" s="173">
        <v>0</v>
      </c>
      <c r="F20" s="173">
        <v>0</v>
      </c>
      <c r="G20" s="173">
        <v>0</v>
      </c>
      <c r="H20" s="173">
        <v>0</v>
      </c>
      <c r="I20" s="173">
        <v>0</v>
      </c>
      <c r="J20" s="173">
        <v>0</v>
      </c>
      <c r="K20" s="173">
        <v>0</v>
      </c>
      <c r="L20" s="173">
        <v>0</v>
      </c>
      <c r="M20" s="173">
        <v>0</v>
      </c>
      <c r="N20" s="173">
        <v>0</v>
      </c>
      <c r="O20" s="173">
        <v>0</v>
      </c>
      <c r="P20" s="173">
        <v>0</v>
      </c>
      <c r="Q20" s="173">
        <v>0</v>
      </c>
      <c r="R20" s="112"/>
      <c r="S20" s="163"/>
      <c r="T20" s="163"/>
      <c r="U20" s="163"/>
      <c r="V20" s="163"/>
      <c r="W20" s="163"/>
      <c r="X20" s="163"/>
      <c r="Y20" s="163"/>
      <c r="Z20" s="163"/>
      <c r="AA20" s="163"/>
      <c r="AB20" s="163"/>
      <c r="AC20" s="163"/>
      <c r="AD20" s="163"/>
      <c r="AE20" s="163"/>
    </row>
    <row r="21" spans="1:31" s="75" customFormat="1" ht="18" customHeight="1" x14ac:dyDescent="0.2">
      <c r="A21" s="176" t="s">
        <v>126</v>
      </c>
      <c r="B21" s="83">
        <f>SUM(D21:Q21)</f>
        <v>0</v>
      </c>
      <c r="C21" s="534"/>
      <c r="D21" s="173">
        <v>0</v>
      </c>
      <c r="E21" s="173">
        <v>0</v>
      </c>
      <c r="F21" s="173">
        <v>0</v>
      </c>
      <c r="G21" s="173">
        <v>0</v>
      </c>
      <c r="H21" s="173">
        <v>0</v>
      </c>
      <c r="I21" s="173">
        <v>0</v>
      </c>
      <c r="J21" s="173">
        <v>0</v>
      </c>
      <c r="K21" s="173">
        <v>0</v>
      </c>
      <c r="L21" s="173">
        <v>0</v>
      </c>
      <c r="M21" s="173">
        <v>0</v>
      </c>
      <c r="N21" s="173">
        <v>0</v>
      </c>
      <c r="O21" s="173">
        <v>0</v>
      </c>
      <c r="P21" s="173">
        <v>0</v>
      </c>
      <c r="Q21" s="173">
        <v>0</v>
      </c>
      <c r="R21" s="112"/>
      <c r="S21" s="163"/>
      <c r="T21" s="163"/>
      <c r="U21" s="163"/>
      <c r="V21" s="163"/>
      <c r="W21" s="163"/>
      <c r="X21" s="163"/>
      <c r="Y21" s="163"/>
      <c r="Z21" s="163"/>
      <c r="AA21" s="163"/>
      <c r="AB21" s="163"/>
      <c r="AC21" s="163"/>
      <c r="AD21" s="163"/>
      <c r="AE21" s="163"/>
    </row>
    <row r="22" spans="1:31" s="75" customFormat="1" ht="18" customHeight="1" x14ac:dyDescent="0.2">
      <c r="A22" s="176" t="s">
        <v>127</v>
      </c>
      <c r="B22" s="83">
        <f t="shared" ref="B22" si="4">SUM(C22:M22)</f>
        <v>0</v>
      </c>
      <c r="C22" s="534"/>
      <c r="D22" s="173">
        <v>0</v>
      </c>
      <c r="E22" s="173">
        <v>0</v>
      </c>
      <c r="F22" s="173">
        <v>0</v>
      </c>
      <c r="G22" s="173">
        <v>0</v>
      </c>
      <c r="H22" s="173">
        <v>0</v>
      </c>
      <c r="I22" s="173">
        <v>0</v>
      </c>
      <c r="J22" s="173">
        <v>0</v>
      </c>
      <c r="K22" s="173">
        <v>0</v>
      </c>
      <c r="L22" s="173">
        <v>0</v>
      </c>
      <c r="M22" s="173">
        <v>0</v>
      </c>
      <c r="N22" s="173">
        <v>0</v>
      </c>
      <c r="O22" s="173">
        <v>0</v>
      </c>
      <c r="P22" s="173">
        <v>0</v>
      </c>
      <c r="Q22" s="173">
        <v>0</v>
      </c>
      <c r="R22" s="112"/>
      <c r="S22" s="163"/>
      <c r="T22" s="163"/>
      <c r="U22" s="163"/>
      <c r="V22" s="163"/>
      <c r="W22" s="163"/>
      <c r="X22" s="163"/>
      <c r="Y22" s="163"/>
      <c r="Z22" s="163"/>
      <c r="AA22" s="163"/>
      <c r="AB22" s="163"/>
      <c r="AC22" s="163"/>
      <c r="AD22" s="163"/>
      <c r="AE22" s="163"/>
    </row>
    <row r="23" spans="1:31" s="75" customFormat="1" ht="18" customHeight="1" x14ac:dyDescent="0.2">
      <c r="A23" s="176" t="s">
        <v>128</v>
      </c>
      <c r="B23" s="83">
        <f>SUM(D23:Q23)</f>
        <v>0</v>
      </c>
      <c r="C23" s="534"/>
      <c r="D23" s="173">
        <v>0</v>
      </c>
      <c r="E23" s="173">
        <v>0</v>
      </c>
      <c r="F23" s="173">
        <v>0</v>
      </c>
      <c r="G23" s="173">
        <v>0</v>
      </c>
      <c r="H23" s="173">
        <v>0</v>
      </c>
      <c r="I23" s="173">
        <v>0</v>
      </c>
      <c r="J23" s="173">
        <v>0</v>
      </c>
      <c r="K23" s="173">
        <v>0</v>
      </c>
      <c r="L23" s="173">
        <v>0</v>
      </c>
      <c r="M23" s="173">
        <v>0</v>
      </c>
      <c r="N23" s="173">
        <v>0</v>
      </c>
      <c r="O23" s="173">
        <v>0</v>
      </c>
      <c r="P23" s="173">
        <v>0</v>
      </c>
      <c r="Q23" s="173">
        <v>0</v>
      </c>
      <c r="R23" s="112"/>
      <c r="S23" s="163"/>
      <c r="T23" s="163"/>
      <c r="U23" s="163"/>
      <c r="V23" s="163"/>
      <c r="W23" s="163"/>
      <c r="X23" s="163"/>
      <c r="Y23" s="163"/>
      <c r="Z23" s="163"/>
      <c r="AA23" s="163"/>
      <c r="AB23" s="163"/>
      <c r="AC23" s="163"/>
      <c r="AD23" s="163"/>
      <c r="AE23" s="163"/>
    </row>
    <row r="24" spans="1:31" s="75" customFormat="1" ht="18" customHeight="1" x14ac:dyDescent="0.2">
      <c r="A24" s="176" t="s">
        <v>129</v>
      </c>
      <c r="B24" s="83">
        <f>SUM(D24:Q24)</f>
        <v>0</v>
      </c>
      <c r="C24" s="534"/>
      <c r="D24" s="173">
        <v>0</v>
      </c>
      <c r="E24" s="173">
        <v>0</v>
      </c>
      <c r="F24" s="173">
        <v>0</v>
      </c>
      <c r="G24" s="173">
        <v>0</v>
      </c>
      <c r="H24" s="173">
        <v>0</v>
      </c>
      <c r="I24" s="173">
        <v>0</v>
      </c>
      <c r="J24" s="173">
        <v>0</v>
      </c>
      <c r="K24" s="173">
        <v>0</v>
      </c>
      <c r="L24" s="173">
        <v>0</v>
      </c>
      <c r="M24" s="173">
        <v>0</v>
      </c>
      <c r="N24" s="173">
        <v>0</v>
      </c>
      <c r="O24" s="173">
        <v>0</v>
      </c>
      <c r="P24" s="173">
        <v>0</v>
      </c>
      <c r="Q24" s="173">
        <v>0</v>
      </c>
      <c r="R24" s="112"/>
      <c r="S24" s="163"/>
      <c r="T24" s="163"/>
      <c r="U24" s="163"/>
      <c r="V24" s="163"/>
      <c r="W24" s="163"/>
      <c r="X24" s="163"/>
      <c r="Y24" s="163"/>
      <c r="Z24" s="163"/>
      <c r="AA24" s="163"/>
      <c r="AB24" s="163"/>
      <c r="AC24" s="163"/>
      <c r="AD24" s="163"/>
      <c r="AE24" s="163"/>
    </row>
    <row r="25" spans="1:31" s="75" customFormat="1" ht="25.5" x14ac:dyDescent="0.2">
      <c r="A25" s="177" t="s">
        <v>130</v>
      </c>
      <c r="B25" s="83">
        <f>SUM(D25:Q25)</f>
        <v>0</v>
      </c>
      <c r="C25" s="534"/>
      <c r="D25" s="173">
        <v>0</v>
      </c>
      <c r="E25" s="173">
        <v>0</v>
      </c>
      <c r="F25" s="173">
        <v>0</v>
      </c>
      <c r="G25" s="173">
        <v>0</v>
      </c>
      <c r="H25" s="173">
        <v>0</v>
      </c>
      <c r="I25" s="173">
        <v>0</v>
      </c>
      <c r="J25" s="173">
        <v>0</v>
      </c>
      <c r="K25" s="173">
        <v>0</v>
      </c>
      <c r="L25" s="173">
        <v>0</v>
      </c>
      <c r="M25" s="173">
        <v>0</v>
      </c>
      <c r="N25" s="173">
        <v>0</v>
      </c>
      <c r="O25" s="173">
        <v>0</v>
      </c>
      <c r="P25" s="173">
        <v>0</v>
      </c>
      <c r="Q25" s="173">
        <v>0</v>
      </c>
      <c r="R25" s="112"/>
      <c r="S25" s="163"/>
      <c r="T25" s="163"/>
      <c r="U25" s="163"/>
      <c r="V25" s="163"/>
      <c r="W25" s="163"/>
      <c r="X25" s="163"/>
      <c r="Y25" s="163"/>
      <c r="Z25" s="163"/>
      <c r="AA25" s="163"/>
      <c r="AB25" s="163"/>
      <c r="AC25" s="163"/>
      <c r="AD25" s="163"/>
      <c r="AE25" s="163"/>
    </row>
    <row r="26" spans="1:31" s="75" customFormat="1" hidden="1" x14ac:dyDescent="0.2">
      <c r="A26" s="177"/>
      <c r="B26" s="83">
        <f>SUM(D26:Q26)</f>
        <v>0</v>
      </c>
      <c r="C26" s="534"/>
      <c r="D26" s="173">
        <v>0</v>
      </c>
      <c r="E26" s="173">
        <v>0</v>
      </c>
      <c r="F26" s="173">
        <v>0</v>
      </c>
      <c r="G26" s="173">
        <v>0</v>
      </c>
      <c r="H26" s="173">
        <v>0</v>
      </c>
      <c r="I26" s="173">
        <v>0</v>
      </c>
      <c r="J26" s="173">
        <v>0</v>
      </c>
      <c r="K26" s="173">
        <v>0</v>
      </c>
      <c r="L26" s="173">
        <v>0</v>
      </c>
      <c r="M26" s="173">
        <v>0</v>
      </c>
      <c r="N26" s="173">
        <v>0</v>
      </c>
      <c r="O26" s="173">
        <v>0</v>
      </c>
      <c r="P26" s="173">
        <v>0</v>
      </c>
      <c r="Q26" s="173">
        <v>0</v>
      </c>
      <c r="R26" s="112"/>
      <c r="S26" s="163"/>
      <c r="T26" s="163"/>
      <c r="U26" s="163"/>
      <c r="V26" s="163"/>
      <c r="W26" s="163"/>
      <c r="X26" s="163"/>
      <c r="Y26" s="163"/>
      <c r="Z26" s="163"/>
      <c r="AA26" s="163"/>
      <c r="AB26" s="163"/>
      <c r="AC26" s="163"/>
      <c r="AD26" s="163"/>
      <c r="AE26" s="163"/>
    </row>
    <row r="27" spans="1:31" s="75" customFormat="1" hidden="1" x14ac:dyDescent="0.2">
      <c r="A27" s="170"/>
      <c r="B27" s="83">
        <f>SUM(D27:Q27)</f>
        <v>0</v>
      </c>
      <c r="C27" s="534"/>
      <c r="D27" s="122">
        <f t="shared" ref="D27:Q27" si="5">D28*D29</f>
        <v>0</v>
      </c>
      <c r="E27" s="122">
        <f t="shared" si="5"/>
        <v>0</v>
      </c>
      <c r="F27" s="122">
        <f t="shared" si="5"/>
        <v>0</v>
      </c>
      <c r="G27" s="122">
        <f t="shared" si="5"/>
        <v>0</v>
      </c>
      <c r="H27" s="122">
        <f t="shared" si="5"/>
        <v>0</v>
      </c>
      <c r="I27" s="122">
        <f t="shared" si="5"/>
        <v>0</v>
      </c>
      <c r="J27" s="122">
        <f t="shared" si="5"/>
        <v>0</v>
      </c>
      <c r="K27" s="122">
        <f t="shared" si="5"/>
        <v>0</v>
      </c>
      <c r="L27" s="122">
        <f t="shared" si="5"/>
        <v>0</v>
      </c>
      <c r="M27" s="122">
        <f t="shared" si="5"/>
        <v>0</v>
      </c>
      <c r="N27" s="122">
        <f t="shared" si="5"/>
        <v>0</v>
      </c>
      <c r="O27" s="122">
        <f t="shared" si="5"/>
        <v>0</v>
      </c>
      <c r="P27" s="122">
        <f t="shared" si="5"/>
        <v>0</v>
      </c>
      <c r="Q27" s="122">
        <f t="shared" si="5"/>
        <v>0</v>
      </c>
      <c r="R27" s="112"/>
      <c r="S27" s="163"/>
      <c r="T27" s="163"/>
      <c r="U27" s="163"/>
      <c r="V27" s="163"/>
      <c r="W27" s="163"/>
      <c r="X27" s="163"/>
      <c r="Y27" s="163"/>
      <c r="Z27" s="163"/>
      <c r="AA27" s="163"/>
      <c r="AB27" s="163"/>
      <c r="AC27" s="163"/>
      <c r="AD27" s="163"/>
      <c r="AE27" s="163"/>
    </row>
    <row r="28" spans="1:31" s="175" customFormat="1" ht="11.25" hidden="1" x14ac:dyDescent="0.2">
      <c r="A28" s="171"/>
      <c r="B28" s="172" t="s">
        <v>124</v>
      </c>
      <c r="C28" s="534"/>
      <c r="D28" s="173">
        <v>0</v>
      </c>
      <c r="E28" s="173">
        <v>0</v>
      </c>
      <c r="F28" s="173">
        <v>0</v>
      </c>
      <c r="G28" s="173">
        <v>0</v>
      </c>
      <c r="H28" s="173">
        <v>0</v>
      </c>
      <c r="I28" s="173">
        <v>0</v>
      </c>
      <c r="J28" s="173">
        <v>0</v>
      </c>
      <c r="K28" s="173">
        <v>0</v>
      </c>
      <c r="L28" s="173">
        <v>0</v>
      </c>
      <c r="M28" s="173">
        <v>0</v>
      </c>
      <c r="N28" s="173">
        <v>0</v>
      </c>
      <c r="O28" s="173">
        <v>0</v>
      </c>
      <c r="P28" s="173">
        <v>0</v>
      </c>
      <c r="Q28" s="173">
        <v>0</v>
      </c>
      <c r="R28" s="174"/>
      <c r="S28" s="174"/>
      <c r="T28" s="174"/>
      <c r="U28" s="174"/>
      <c r="V28" s="174"/>
      <c r="W28" s="174"/>
      <c r="X28" s="174"/>
      <c r="Y28" s="174"/>
      <c r="Z28" s="174"/>
      <c r="AA28" s="174"/>
      <c r="AB28" s="174"/>
      <c r="AC28" s="174"/>
      <c r="AD28" s="174"/>
      <c r="AE28" s="174"/>
    </row>
    <row r="29" spans="1:31" s="175" customFormat="1" ht="11.25" hidden="1" x14ac:dyDescent="0.2">
      <c r="A29" s="171"/>
      <c r="B29" s="172" t="s">
        <v>124</v>
      </c>
      <c r="C29" s="534"/>
      <c r="D29" s="173">
        <v>0</v>
      </c>
      <c r="E29" s="173">
        <v>0</v>
      </c>
      <c r="F29" s="173">
        <v>0</v>
      </c>
      <c r="G29" s="173">
        <v>0</v>
      </c>
      <c r="H29" s="173">
        <v>0</v>
      </c>
      <c r="I29" s="173">
        <v>0</v>
      </c>
      <c r="J29" s="173">
        <v>0</v>
      </c>
      <c r="K29" s="173">
        <v>0</v>
      </c>
      <c r="L29" s="173">
        <v>0</v>
      </c>
      <c r="M29" s="173">
        <v>0</v>
      </c>
      <c r="N29" s="173">
        <v>0</v>
      </c>
      <c r="O29" s="173">
        <v>0</v>
      </c>
      <c r="P29" s="173">
        <v>0</v>
      </c>
      <c r="Q29" s="173">
        <v>0</v>
      </c>
      <c r="R29" s="174"/>
      <c r="S29" s="174"/>
      <c r="T29" s="174"/>
      <c r="U29" s="174"/>
      <c r="V29" s="174"/>
      <c r="W29" s="174"/>
      <c r="X29" s="174"/>
      <c r="Y29" s="174"/>
      <c r="Z29" s="174"/>
      <c r="AA29" s="174"/>
      <c r="AB29" s="174"/>
      <c r="AC29" s="174"/>
      <c r="AD29" s="174"/>
      <c r="AE29" s="174"/>
    </row>
    <row r="30" spans="1:31" s="75" customFormat="1" x14ac:dyDescent="0.2">
      <c r="A30" s="170" t="s">
        <v>131</v>
      </c>
      <c r="B30" s="83">
        <f>SUM(D30:Q30)</f>
        <v>0</v>
      </c>
      <c r="C30" s="534"/>
      <c r="D30" s="173">
        <v>0</v>
      </c>
      <c r="E30" s="173">
        <v>0</v>
      </c>
      <c r="F30" s="173">
        <v>0</v>
      </c>
      <c r="G30" s="173">
        <v>0</v>
      </c>
      <c r="H30" s="173">
        <v>0</v>
      </c>
      <c r="I30" s="173">
        <v>0</v>
      </c>
      <c r="J30" s="173">
        <v>0</v>
      </c>
      <c r="K30" s="173">
        <v>0</v>
      </c>
      <c r="L30" s="173">
        <v>0</v>
      </c>
      <c r="M30" s="173">
        <v>0</v>
      </c>
      <c r="N30" s="173">
        <v>0</v>
      </c>
      <c r="O30" s="173">
        <v>0</v>
      </c>
      <c r="P30" s="173">
        <v>0</v>
      </c>
      <c r="Q30" s="173">
        <v>0</v>
      </c>
      <c r="R30" s="112"/>
      <c r="S30" s="163"/>
      <c r="T30" s="163"/>
      <c r="U30" s="163"/>
      <c r="V30" s="163"/>
      <c r="W30" s="163"/>
      <c r="X30" s="163"/>
      <c r="Y30" s="163"/>
      <c r="Z30" s="163"/>
      <c r="AA30" s="163"/>
      <c r="AB30" s="163"/>
      <c r="AC30" s="163"/>
      <c r="AD30" s="163"/>
      <c r="AE30" s="163"/>
    </row>
    <row r="31" spans="1:31" s="75" customFormat="1" ht="31.15" customHeight="1" x14ac:dyDescent="0.2">
      <c r="A31" s="178" t="s">
        <v>310</v>
      </c>
      <c r="B31" s="83">
        <f t="shared" ref="B31:B32" si="6">SUM(D31:Q31)</f>
        <v>0</v>
      </c>
      <c r="C31" s="534"/>
      <c r="D31" s="173">
        <v>0</v>
      </c>
      <c r="E31" s="173">
        <v>0</v>
      </c>
      <c r="F31" s="173">
        <v>0</v>
      </c>
      <c r="G31" s="173">
        <v>0</v>
      </c>
      <c r="H31" s="173">
        <v>0</v>
      </c>
      <c r="I31" s="173">
        <v>0</v>
      </c>
      <c r="J31" s="173">
        <v>0</v>
      </c>
      <c r="K31" s="173">
        <v>0</v>
      </c>
      <c r="L31" s="173">
        <v>0</v>
      </c>
      <c r="M31" s="173">
        <v>0</v>
      </c>
      <c r="N31" s="173">
        <v>0</v>
      </c>
      <c r="O31" s="173">
        <v>0</v>
      </c>
      <c r="P31" s="173">
        <v>0</v>
      </c>
      <c r="Q31" s="173">
        <v>0</v>
      </c>
      <c r="R31" s="179"/>
      <c r="S31" s="163"/>
      <c r="T31" s="163"/>
      <c r="U31" s="163"/>
      <c r="V31" s="163"/>
      <c r="W31" s="163"/>
      <c r="X31" s="163"/>
      <c r="Y31" s="163"/>
      <c r="Z31" s="163"/>
      <c r="AA31" s="163"/>
      <c r="AB31" s="163"/>
      <c r="AC31" s="163"/>
      <c r="AD31" s="163"/>
      <c r="AE31" s="163"/>
    </row>
    <row r="32" spans="1:31" s="182" customFormat="1" ht="27" customHeight="1" x14ac:dyDescent="0.2">
      <c r="A32" s="180" t="s">
        <v>310</v>
      </c>
      <c r="B32" s="83">
        <f t="shared" si="6"/>
        <v>0</v>
      </c>
      <c r="C32" s="534"/>
      <c r="D32" s="173">
        <v>0</v>
      </c>
      <c r="E32" s="173">
        <v>0</v>
      </c>
      <c r="F32" s="173">
        <v>0</v>
      </c>
      <c r="G32" s="173">
        <v>0</v>
      </c>
      <c r="H32" s="173">
        <v>0</v>
      </c>
      <c r="I32" s="173">
        <v>0</v>
      </c>
      <c r="J32" s="173">
        <v>0</v>
      </c>
      <c r="K32" s="173">
        <v>0</v>
      </c>
      <c r="L32" s="173">
        <v>0</v>
      </c>
      <c r="M32" s="173">
        <v>0</v>
      </c>
      <c r="N32" s="173">
        <v>0</v>
      </c>
      <c r="O32" s="173">
        <v>0</v>
      </c>
      <c r="P32" s="173">
        <v>0</v>
      </c>
      <c r="Q32" s="173">
        <v>0</v>
      </c>
      <c r="R32" s="181"/>
      <c r="S32" s="181"/>
      <c r="T32" s="181"/>
      <c r="U32" s="181"/>
      <c r="V32" s="181"/>
      <c r="W32" s="181"/>
      <c r="X32" s="181"/>
      <c r="Y32" s="181"/>
      <c r="Z32" s="181"/>
      <c r="AA32" s="181"/>
      <c r="AB32" s="181"/>
      <c r="AC32" s="181"/>
      <c r="AD32" s="181"/>
      <c r="AE32" s="181"/>
    </row>
    <row r="33" spans="1:31" s="187" customFormat="1" ht="26.25" customHeight="1" x14ac:dyDescent="0.25">
      <c r="A33" s="183" t="s">
        <v>132</v>
      </c>
      <c r="B33" s="83">
        <f>SUM(D33:Q33)</f>
        <v>0</v>
      </c>
      <c r="C33" s="534"/>
      <c r="D33" s="184">
        <f>D8+D11+D14+D17+SUM(D20:D24)+SUM(D25:D27)+SUM(D30:D32)</f>
        <v>0</v>
      </c>
      <c r="E33" s="184">
        <f t="shared" ref="E33:Q33" si="7">E8+E11+E14+E17+SUM(E20:E24)+SUM(E25:E27)+SUM(E30:E32)</f>
        <v>0</v>
      </c>
      <c r="F33" s="184">
        <f t="shared" si="7"/>
        <v>0</v>
      </c>
      <c r="G33" s="184">
        <f t="shared" si="7"/>
        <v>0</v>
      </c>
      <c r="H33" s="184">
        <f t="shared" si="7"/>
        <v>0</v>
      </c>
      <c r="I33" s="184">
        <f t="shared" si="7"/>
        <v>0</v>
      </c>
      <c r="J33" s="184">
        <f t="shared" si="7"/>
        <v>0</v>
      </c>
      <c r="K33" s="184">
        <f t="shared" si="7"/>
        <v>0</v>
      </c>
      <c r="L33" s="184">
        <f t="shared" si="7"/>
        <v>0</v>
      </c>
      <c r="M33" s="184">
        <f t="shared" si="7"/>
        <v>0</v>
      </c>
      <c r="N33" s="184">
        <f t="shared" si="7"/>
        <v>0</v>
      </c>
      <c r="O33" s="184">
        <f t="shared" si="7"/>
        <v>0</v>
      </c>
      <c r="P33" s="184">
        <f t="shared" si="7"/>
        <v>0</v>
      </c>
      <c r="Q33" s="184">
        <f t="shared" si="7"/>
        <v>0</v>
      </c>
      <c r="R33" s="185"/>
      <c r="S33" s="186"/>
      <c r="T33" s="186"/>
      <c r="U33" s="186"/>
      <c r="V33" s="186"/>
      <c r="W33" s="186"/>
      <c r="X33" s="186"/>
      <c r="Y33" s="186"/>
      <c r="Z33" s="186"/>
      <c r="AA33" s="186"/>
      <c r="AB33" s="186"/>
      <c r="AC33" s="186"/>
      <c r="AD33" s="186"/>
      <c r="AE33" s="186"/>
    </row>
    <row r="34" spans="1:31" s="79" customFormat="1" ht="14.25" customHeight="1" x14ac:dyDescent="0.2">
      <c r="A34" s="188" t="s">
        <v>133</v>
      </c>
      <c r="B34" s="83"/>
      <c r="C34" s="534"/>
      <c r="D34" s="83"/>
      <c r="E34" s="83"/>
      <c r="F34" s="83"/>
      <c r="G34" s="83"/>
      <c r="H34" s="83"/>
      <c r="I34" s="83"/>
      <c r="J34" s="83"/>
      <c r="K34" s="83"/>
      <c r="L34" s="83"/>
      <c r="M34" s="83"/>
      <c r="N34" s="83"/>
      <c r="O34" s="83"/>
      <c r="P34" s="83"/>
      <c r="Q34" s="83"/>
      <c r="R34" s="113"/>
      <c r="S34" s="97"/>
      <c r="T34" s="97"/>
      <c r="U34" s="97"/>
      <c r="V34" s="97"/>
      <c r="W34" s="97"/>
      <c r="X34" s="97"/>
      <c r="Y34" s="97"/>
      <c r="Z34" s="97"/>
      <c r="AA34" s="97"/>
      <c r="AB34" s="97"/>
      <c r="AC34" s="97"/>
      <c r="AD34" s="97"/>
      <c r="AE34" s="97"/>
    </row>
    <row r="35" spans="1:31" s="85" customFormat="1" x14ac:dyDescent="0.2">
      <c r="A35" s="170" t="s">
        <v>134</v>
      </c>
      <c r="B35" s="83">
        <f>SUM(D35:Q35)</f>
        <v>0</v>
      </c>
      <c r="C35" s="534"/>
      <c r="D35" s="122">
        <f t="shared" ref="D35:Q35" si="8">D36*D37+D38*D39</f>
        <v>0</v>
      </c>
      <c r="E35" s="122">
        <f t="shared" si="8"/>
        <v>0</v>
      </c>
      <c r="F35" s="122">
        <f t="shared" si="8"/>
        <v>0</v>
      </c>
      <c r="G35" s="122">
        <f t="shared" si="8"/>
        <v>0</v>
      </c>
      <c r="H35" s="122">
        <f t="shared" si="8"/>
        <v>0</v>
      </c>
      <c r="I35" s="122">
        <f t="shared" si="8"/>
        <v>0</v>
      </c>
      <c r="J35" s="122">
        <f t="shared" si="8"/>
        <v>0</v>
      </c>
      <c r="K35" s="122">
        <f t="shared" si="8"/>
        <v>0</v>
      </c>
      <c r="L35" s="122">
        <f t="shared" si="8"/>
        <v>0</v>
      </c>
      <c r="M35" s="122">
        <f t="shared" si="8"/>
        <v>0</v>
      </c>
      <c r="N35" s="122">
        <f t="shared" si="8"/>
        <v>0</v>
      </c>
      <c r="O35" s="122">
        <f t="shared" si="8"/>
        <v>0</v>
      </c>
      <c r="P35" s="122">
        <f t="shared" si="8"/>
        <v>0</v>
      </c>
      <c r="Q35" s="122">
        <f t="shared" si="8"/>
        <v>0</v>
      </c>
      <c r="R35" s="112"/>
      <c r="S35" s="163"/>
      <c r="T35" s="163"/>
      <c r="U35" s="163"/>
      <c r="V35" s="163"/>
      <c r="W35" s="163"/>
      <c r="X35" s="163"/>
      <c r="Y35" s="163"/>
      <c r="Z35" s="163"/>
      <c r="AA35" s="163"/>
      <c r="AB35" s="163"/>
      <c r="AC35" s="163"/>
      <c r="AD35" s="163"/>
      <c r="AE35" s="163"/>
    </row>
    <row r="36" spans="1:31" s="175" customFormat="1" ht="11.25" x14ac:dyDescent="0.2">
      <c r="A36" s="171" t="s">
        <v>307</v>
      </c>
      <c r="B36" s="172" t="s">
        <v>124</v>
      </c>
      <c r="C36" s="534"/>
      <c r="D36" s="173">
        <v>0</v>
      </c>
      <c r="E36" s="173">
        <v>0</v>
      </c>
      <c r="F36" s="173">
        <v>0</v>
      </c>
      <c r="G36" s="173">
        <v>0</v>
      </c>
      <c r="H36" s="173">
        <v>0</v>
      </c>
      <c r="I36" s="173">
        <v>0</v>
      </c>
      <c r="J36" s="173">
        <v>0</v>
      </c>
      <c r="K36" s="173">
        <v>0</v>
      </c>
      <c r="L36" s="173">
        <v>0</v>
      </c>
      <c r="M36" s="173">
        <v>0</v>
      </c>
      <c r="N36" s="173">
        <v>0</v>
      </c>
      <c r="O36" s="173">
        <v>0</v>
      </c>
      <c r="P36" s="173">
        <v>0</v>
      </c>
      <c r="Q36" s="173">
        <v>0</v>
      </c>
      <c r="R36" s="174"/>
      <c r="S36" s="174"/>
      <c r="T36" s="174"/>
      <c r="U36" s="174"/>
      <c r="V36" s="174"/>
      <c r="W36" s="174"/>
      <c r="X36" s="174"/>
      <c r="Y36" s="174"/>
      <c r="Z36" s="174"/>
      <c r="AA36" s="174"/>
      <c r="AB36" s="174"/>
      <c r="AC36" s="174"/>
      <c r="AD36" s="174"/>
      <c r="AE36" s="174"/>
    </row>
    <row r="37" spans="1:31" s="175" customFormat="1" ht="11.25" x14ac:dyDescent="0.2">
      <c r="A37" s="171" t="s">
        <v>309</v>
      </c>
      <c r="B37" s="172" t="s">
        <v>124</v>
      </c>
      <c r="C37" s="534"/>
      <c r="D37" s="173">
        <v>0</v>
      </c>
      <c r="E37" s="173">
        <v>0</v>
      </c>
      <c r="F37" s="173">
        <v>0</v>
      </c>
      <c r="G37" s="173">
        <v>0</v>
      </c>
      <c r="H37" s="173">
        <v>0</v>
      </c>
      <c r="I37" s="173">
        <v>0</v>
      </c>
      <c r="J37" s="173">
        <v>0</v>
      </c>
      <c r="K37" s="173">
        <v>0</v>
      </c>
      <c r="L37" s="173">
        <v>0</v>
      </c>
      <c r="M37" s="173">
        <v>0</v>
      </c>
      <c r="N37" s="173">
        <v>0</v>
      </c>
      <c r="O37" s="173">
        <v>0</v>
      </c>
      <c r="P37" s="173">
        <v>0</v>
      </c>
      <c r="Q37" s="173">
        <v>0</v>
      </c>
      <c r="R37" s="174"/>
      <c r="S37" s="174"/>
      <c r="T37" s="174"/>
      <c r="U37" s="174"/>
      <c r="V37" s="174"/>
      <c r="W37" s="174"/>
      <c r="X37" s="174"/>
      <c r="Y37" s="174"/>
      <c r="Z37" s="174"/>
      <c r="AA37" s="174"/>
      <c r="AB37" s="174"/>
      <c r="AC37" s="174"/>
      <c r="AD37" s="174"/>
      <c r="AE37" s="174"/>
    </row>
    <row r="38" spans="1:31" s="175" customFormat="1" ht="11.25" x14ac:dyDescent="0.2">
      <c r="A38" s="171" t="s">
        <v>308</v>
      </c>
      <c r="B38" s="172" t="s">
        <v>124</v>
      </c>
      <c r="C38" s="534"/>
      <c r="D38" s="173">
        <v>0</v>
      </c>
      <c r="E38" s="173">
        <v>0</v>
      </c>
      <c r="F38" s="173">
        <v>0</v>
      </c>
      <c r="G38" s="173">
        <v>0</v>
      </c>
      <c r="H38" s="173">
        <v>0</v>
      </c>
      <c r="I38" s="173">
        <v>0</v>
      </c>
      <c r="J38" s="173">
        <v>0</v>
      </c>
      <c r="K38" s="173">
        <v>0</v>
      </c>
      <c r="L38" s="173">
        <v>0</v>
      </c>
      <c r="M38" s="173">
        <v>0</v>
      </c>
      <c r="N38" s="173">
        <v>0</v>
      </c>
      <c r="O38" s="173">
        <v>0</v>
      </c>
      <c r="P38" s="173">
        <v>0</v>
      </c>
      <c r="Q38" s="173">
        <v>0</v>
      </c>
      <c r="R38" s="174"/>
      <c r="S38" s="174"/>
      <c r="T38" s="174"/>
      <c r="U38" s="174"/>
      <c r="V38" s="174"/>
      <c r="W38" s="174"/>
      <c r="X38" s="174"/>
      <c r="Y38" s="174"/>
      <c r="Z38" s="174"/>
      <c r="AA38" s="174"/>
      <c r="AB38" s="174"/>
      <c r="AC38" s="174"/>
      <c r="AD38" s="174"/>
      <c r="AE38" s="174"/>
    </row>
    <row r="39" spans="1:31" s="175" customFormat="1" ht="11.25" x14ac:dyDescent="0.2">
      <c r="A39" s="171" t="s">
        <v>309</v>
      </c>
      <c r="B39" s="172" t="s">
        <v>124</v>
      </c>
      <c r="C39" s="534"/>
      <c r="D39" s="173">
        <v>0</v>
      </c>
      <c r="E39" s="173">
        <v>0</v>
      </c>
      <c r="F39" s="173">
        <v>0</v>
      </c>
      <c r="G39" s="173">
        <v>0</v>
      </c>
      <c r="H39" s="173">
        <v>0</v>
      </c>
      <c r="I39" s="173">
        <v>0</v>
      </c>
      <c r="J39" s="173">
        <v>0</v>
      </c>
      <c r="K39" s="173">
        <v>0</v>
      </c>
      <c r="L39" s="173">
        <v>0</v>
      </c>
      <c r="M39" s="173">
        <v>0</v>
      </c>
      <c r="N39" s="173">
        <v>0</v>
      </c>
      <c r="O39" s="173">
        <v>0</v>
      </c>
      <c r="P39" s="173">
        <v>0</v>
      </c>
      <c r="Q39" s="173">
        <v>0</v>
      </c>
      <c r="R39" s="174"/>
      <c r="S39" s="174"/>
      <c r="T39" s="174"/>
      <c r="U39" s="174"/>
      <c r="V39" s="174"/>
      <c r="W39" s="174"/>
      <c r="X39" s="174"/>
      <c r="Y39" s="174"/>
      <c r="Z39" s="174"/>
      <c r="AA39" s="174"/>
      <c r="AB39" s="174"/>
      <c r="AC39" s="174"/>
      <c r="AD39" s="174"/>
      <c r="AE39" s="174"/>
    </row>
    <row r="40" spans="1:31" s="85" customFormat="1" x14ac:dyDescent="0.2">
      <c r="A40" s="170" t="s">
        <v>303</v>
      </c>
      <c r="B40" s="83">
        <f>SUM(D40:Q40)</f>
        <v>0</v>
      </c>
      <c r="C40" s="534"/>
      <c r="D40" s="122">
        <f t="shared" ref="D40:Q40" si="9">D41*D42</f>
        <v>0</v>
      </c>
      <c r="E40" s="122">
        <f t="shared" si="9"/>
        <v>0</v>
      </c>
      <c r="F40" s="122">
        <f t="shared" si="9"/>
        <v>0</v>
      </c>
      <c r="G40" s="122">
        <f t="shared" si="9"/>
        <v>0</v>
      </c>
      <c r="H40" s="122">
        <f t="shared" si="9"/>
        <v>0</v>
      </c>
      <c r="I40" s="122">
        <f t="shared" si="9"/>
        <v>0</v>
      </c>
      <c r="J40" s="122">
        <f t="shared" si="9"/>
        <v>0</v>
      </c>
      <c r="K40" s="122">
        <f t="shared" si="9"/>
        <v>0</v>
      </c>
      <c r="L40" s="122">
        <f t="shared" si="9"/>
        <v>0</v>
      </c>
      <c r="M40" s="122">
        <f t="shared" si="9"/>
        <v>0</v>
      </c>
      <c r="N40" s="122">
        <f t="shared" si="9"/>
        <v>0</v>
      </c>
      <c r="O40" s="122">
        <f t="shared" si="9"/>
        <v>0</v>
      </c>
      <c r="P40" s="122">
        <f t="shared" si="9"/>
        <v>0</v>
      </c>
      <c r="Q40" s="122">
        <f t="shared" si="9"/>
        <v>0</v>
      </c>
      <c r="R40" s="112"/>
      <c r="S40" s="163"/>
      <c r="T40" s="163"/>
      <c r="U40" s="163"/>
      <c r="V40" s="163"/>
      <c r="W40" s="163"/>
      <c r="X40" s="163"/>
      <c r="Y40" s="163"/>
      <c r="Z40" s="163"/>
      <c r="AA40" s="163"/>
      <c r="AB40" s="163"/>
      <c r="AC40" s="163"/>
      <c r="AD40" s="163"/>
      <c r="AE40" s="163"/>
    </row>
    <row r="41" spans="1:31" s="175" customFormat="1" ht="11.25" x14ac:dyDescent="0.2">
      <c r="A41" s="171" t="s">
        <v>304</v>
      </c>
      <c r="B41" s="172" t="s">
        <v>124</v>
      </c>
      <c r="C41" s="534"/>
      <c r="D41" s="173">
        <v>0</v>
      </c>
      <c r="E41" s="173">
        <v>0</v>
      </c>
      <c r="F41" s="173">
        <v>0</v>
      </c>
      <c r="G41" s="173">
        <v>0</v>
      </c>
      <c r="H41" s="173">
        <v>0</v>
      </c>
      <c r="I41" s="173">
        <v>0</v>
      </c>
      <c r="J41" s="173">
        <v>0</v>
      </c>
      <c r="K41" s="173">
        <v>0</v>
      </c>
      <c r="L41" s="173">
        <v>0</v>
      </c>
      <c r="M41" s="173">
        <v>0</v>
      </c>
      <c r="N41" s="173">
        <v>0</v>
      </c>
      <c r="O41" s="173">
        <v>0</v>
      </c>
      <c r="P41" s="173">
        <v>0</v>
      </c>
      <c r="Q41" s="173">
        <v>0</v>
      </c>
      <c r="R41" s="174"/>
      <c r="S41" s="174"/>
      <c r="T41" s="174"/>
      <c r="U41" s="174"/>
      <c r="V41" s="174"/>
      <c r="W41" s="174"/>
      <c r="X41" s="174"/>
      <c r="Y41" s="174"/>
      <c r="Z41" s="174"/>
      <c r="AA41" s="174"/>
      <c r="AB41" s="174"/>
      <c r="AC41" s="174"/>
      <c r="AD41" s="174"/>
      <c r="AE41" s="174"/>
    </row>
    <row r="42" spans="1:31" s="175" customFormat="1" ht="11.25" x14ac:dyDescent="0.2">
      <c r="A42" s="171" t="s">
        <v>135</v>
      </c>
      <c r="B42" s="172" t="s">
        <v>124</v>
      </c>
      <c r="C42" s="534"/>
      <c r="D42" s="173">
        <v>0</v>
      </c>
      <c r="E42" s="173">
        <v>0</v>
      </c>
      <c r="F42" s="173">
        <v>0</v>
      </c>
      <c r="G42" s="173">
        <v>0</v>
      </c>
      <c r="H42" s="173">
        <v>0</v>
      </c>
      <c r="I42" s="173">
        <v>0</v>
      </c>
      <c r="J42" s="173">
        <v>0</v>
      </c>
      <c r="K42" s="173">
        <v>0</v>
      </c>
      <c r="L42" s="173">
        <v>0</v>
      </c>
      <c r="M42" s="173">
        <v>0</v>
      </c>
      <c r="N42" s="173">
        <v>0</v>
      </c>
      <c r="O42" s="173">
        <v>0</v>
      </c>
      <c r="P42" s="173">
        <v>0</v>
      </c>
      <c r="Q42" s="173">
        <v>0</v>
      </c>
      <c r="R42" s="174"/>
      <c r="S42" s="174"/>
      <c r="T42" s="174"/>
      <c r="U42" s="174"/>
      <c r="V42" s="174"/>
      <c r="W42" s="174"/>
      <c r="X42" s="174"/>
      <c r="Y42" s="174"/>
      <c r="Z42" s="174"/>
      <c r="AA42" s="174"/>
      <c r="AB42" s="174"/>
      <c r="AC42" s="174"/>
      <c r="AD42" s="174"/>
      <c r="AE42" s="174"/>
    </row>
    <row r="43" spans="1:31" s="85" customFormat="1" ht="25.5" x14ac:dyDescent="0.2">
      <c r="A43" s="170" t="s">
        <v>136</v>
      </c>
      <c r="B43" s="83">
        <f>SUM(D43:Q43)</f>
        <v>0</v>
      </c>
      <c r="C43" s="534"/>
      <c r="D43" s="173">
        <v>0</v>
      </c>
      <c r="E43" s="173">
        <v>0</v>
      </c>
      <c r="F43" s="173">
        <v>0</v>
      </c>
      <c r="G43" s="173">
        <v>0</v>
      </c>
      <c r="H43" s="173">
        <v>0</v>
      </c>
      <c r="I43" s="173">
        <v>0</v>
      </c>
      <c r="J43" s="173">
        <v>0</v>
      </c>
      <c r="K43" s="173">
        <v>0</v>
      </c>
      <c r="L43" s="173">
        <v>0</v>
      </c>
      <c r="M43" s="173">
        <v>0</v>
      </c>
      <c r="N43" s="173">
        <v>0</v>
      </c>
      <c r="O43" s="173">
        <v>0</v>
      </c>
      <c r="P43" s="173">
        <v>0</v>
      </c>
      <c r="Q43" s="173">
        <v>0</v>
      </c>
      <c r="R43" s="112"/>
      <c r="S43" s="163"/>
      <c r="T43" s="163"/>
      <c r="U43" s="163"/>
      <c r="V43" s="163"/>
      <c r="W43" s="163"/>
      <c r="X43" s="163"/>
      <c r="Y43" s="163"/>
      <c r="Z43" s="163"/>
      <c r="AA43" s="163"/>
      <c r="AB43" s="163"/>
      <c r="AC43" s="163"/>
      <c r="AD43" s="163"/>
      <c r="AE43" s="163"/>
    </row>
    <row r="44" spans="1:31" s="85" customFormat="1" hidden="1" x14ac:dyDescent="0.2">
      <c r="A44" s="170"/>
      <c r="B44" s="83">
        <f>SUM(D44:Q44)</f>
        <v>0</v>
      </c>
      <c r="C44" s="534"/>
      <c r="D44" s="122">
        <f t="shared" ref="D44:Q44" si="10">D45*D46</f>
        <v>0</v>
      </c>
      <c r="E44" s="122">
        <f t="shared" si="10"/>
        <v>0</v>
      </c>
      <c r="F44" s="122">
        <f t="shared" si="10"/>
        <v>0</v>
      </c>
      <c r="G44" s="122">
        <f t="shared" si="10"/>
        <v>0</v>
      </c>
      <c r="H44" s="122">
        <f t="shared" si="10"/>
        <v>0</v>
      </c>
      <c r="I44" s="122">
        <f t="shared" si="10"/>
        <v>0</v>
      </c>
      <c r="J44" s="122">
        <f t="shared" si="10"/>
        <v>0</v>
      </c>
      <c r="K44" s="122">
        <f t="shared" si="10"/>
        <v>0</v>
      </c>
      <c r="L44" s="122">
        <f t="shared" si="10"/>
        <v>0</v>
      </c>
      <c r="M44" s="122">
        <f t="shared" si="10"/>
        <v>0</v>
      </c>
      <c r="N44" s="122">
        <f t="shared" si="10"/>
        <v>0</v>
      </c>
      <c r="O44" s="122">
        <f t="shared" si="10"/>
        <v>0</v>
      </c>
      <c r="P44" s="122">
        <f t="shared" si="10"/>
        <v>0</v>
      </c>
      <c r="Q44" s="122">
        <f t="shared" si="10"/>
        <v>0</v>
      </c>
      <c r="R44" s="112"/>
      <c r="S44" s="163"/>
      <c r="T44" s="163"/>
      <c r="U44" s="163"/>
      <c r="V44" s="163"/>
      <c r="W44" s="163"/>
      <c r="X44" s="163"/>
      <c r="Y44" s="163"/>
      <c r="Z44" s="163"/>
      <c r="AA44" s="163"/>
      <c r="AB44" s="163"/>
      <c r="AC44" s="163"/>
      <c r="AD44" s="163"/>
      <c r="AE44" s="163"/>
    </row>
    <row r="45" spans="1:31" s="175" customFormat="1" ht="11.25" hidden="1" x14ac:dyDescent="0.2">
      <c r="A45" s="171"/>
      <c r="B45" s="172" t="s">
        <v>124</v>
      </c>
      <c r="C45" s="534"/>
      <c r="D45" s="173">
        <v>0</v>
      </c>
      <c r="E45" s="173">
        <v>0</v>
      </c>
      <c r="F45" s="173">
        <v>0</v>
      </c>
      <c r="G45" s="173">
        <v>0</v>
      </c>
      <c r="H45" s="173">
        <v>0</v>
      </c>
      <c r="I45" s="173">
        <v>0</v>
      </c>
      <c r="J45" s="173">
        <v>0</v>
      </c>
      <c r="K45" s="173">
        <v>0</v>
      </c>
      <c r="L45" s="173">
        <v>0</v>
      </c>
      <c r="M45" s="173">
        <v>0</v>
      </c>
      <c r="N45" s="173">
        <v>0</v>
      </c>
      <c r="O45" s="173">
        <v>0</v>
      </c>
      <c r="P45" s="173">
        <v>0</v>
      </c>
      <c r="Q45" s="173">
        <v>0</v>
      </c>
      <c r="R45" s="174"/>
      <c r="S45" s="174"/>
      <c r="T45" s="174"/>
      <c r="U45" s="174"/>
      <c r="V45" s="174"/>
      <c r="W45" s="174"/>
      <c r="X45" s="174"/>
      <c r="Y45" s="174"/>
      <c r="Z45" s="174"/>
      <c r="AA45" s="174"/>
      <c r="AB45" s="174"/>
      <c r="AC45" s="174"/>
      <c r="AD45" s="174"/>
      <c r="AE45" s="174"/>
    </row>
    <row r="46" spans="1:31" s="175" customFormat="1" ht="11.25" hidden="1" x14ac:dyDescent="0.2">
      <c r="A46" s="171"/>
      <c r="B46" s="172" t="s">
        <v>124</v>
      </c>
      <c r="C46" s="534"/>
      <c r="D46" s="173">
        <v>0</v>
      </c>
      <c r="E46" s="173">
        <v>0</v>
      </c>
      <c r="F46" s="173">
        <v>0</v>
      </c>
      <c r="G46" s="173">
        <v>0</v>
      </c>
      <c r="H46" s="173">
        <v>0</v>
      </c>
      <c r="I46" s="173">
        <v>0</v>
      </c>
      <c r="J46" s="173">
        <v>0</v>
      </c>
      <c r="K46" s="173">
        <v>0</v>
      </c>
      <c r="L46" s="173">
        <v>0</v>
      </c>
      <c r="M46" s="173">
        <v>0</v>
      </c>
      <c r="N46" s="173">
        <v>0</v>
      </c>
      <c r="O46" s="173">
        <v>0</v>
      </c>
      <c r="P46" s="173">
        <v>0</v>
      </c>
      <c r="Q46" s="173">
        <v>0</v>
      </c>
      <c r="R46" s="174"/>
      <c r="S46" s="174"/>
      <c r="T46" s="174"/>
      <c r="U46" s="174"/>
      <c r="V46" s="174"/>
      <c r="W46" s="174"/>
      <c r="X46" s="174"/>
      <c r="Y46" s="174"/>
      <c r="Z46" s="174"/>
      <c r="AA46" s="174"/>
      <c r="AB46" s="174"/>
      <c r="AC46" s="174"/>
      <c r="AD46" s="174"/>
      <c r="AE46" s="174"/>
    </row>
    <row r="47" spans="1:31" s="85" customFormat="1" hidden="1" x14ac:dyDescent="0.2">
      <c r="A47" s="170"/>
      <c r="B47" s="83">
        <f>SUM(D47:Q47)</f>
        <v>0</v>
      </c>
      <c r="C47" s="534"/>
      <c r="D47" s="122">
        <f t="shared" ref="D47:Q47" si="11">D48*D49</f>
        <v>0</v>
      </c>
      <c r="E47" s="122">
        <f t="shared" si="11"/>
        <v>0</v>
      </c>
      <c r="F47" s="122">
        <f t="shared" si="11"/>
        <v>0</v>
      </c>
      <c r="G47" s="122">
        <f t="shared" si="11"/>
        <v>0</v>
      </c>
      <c r="H47" s="122">
        <f t="shared" si="11"/>
        <v>0</v>
      </c>
      <c r="I47" s="122">
        <f t="shared" si="11"/>
        <v>0</v>
      </c>
      <c r="J47" s="122">
        <f t="shared" si="11"/>
        <v>0</v>
      </c>
      <c r="K47" s="122">
        <f t="shared" si="11"/>
        <v>0</v>
      </c>
      <c r="L47" s="122">
        <f t="shared" si="11"/>
        <v>0</v>
      </c>
      <c r="M47" s="122">
        <f t="shared" si="11"/>
        <v>0</v>
      </c>
      <c r="N47" s="122">
        <f t="shared" si="11"/>
        <v>0</v>
      </c>
      <c r="O47" s="122">
        <f t="shared" si="11"/>
        <v>0</v>
      </c>
      <c r="P47" s="122">
        <f t="shared" si="11"/>
        <v>0</v>
      </c>
      <c r="Q47" s="122">
        <f t="shared" si="11"/>
        <v>0</v>
      </c>
      <c r="R47" s="112"/>
      <c r="S47" s="163"/>
      <c r="T47" s="163"/>
      <c r="U47" s="163"/>
      <c r="V47" s="163"/>
      <c r="W47" s="163"/>
      <c r="X47" s="163"/>
      <c r="Y47" s="163"/>
      <c r="Z47" s="163"/>
      <c r="AA47" s="163"/>
      <c r="AB47" s="163"/>
      <c r="AC47" s="163"/>
      <c r="AD47" s="163"/>
      <c r="AE47" s="163"/>
    </row>
    <row r="48" spans="1:31" s="175" customFormat="1" ht="11.25" hidden="1" x14ac:dyDescent="0.2">
      <c r="A48" s="171"/>
      <c r="B48" s="172" t="s">
        <v>124</v>
      </c>
      <c r="C48" s="534"/>
      <c r="D48" s="173">
        <v>0</v>
      </c>
      <c r="E48" s="173">
        <v>0</v>
      </c>
      <c r="F48" s="173">
        <v>0</v>
      </c>
      <c r="G48" s="173">
        <v>0</v>
      </c>
      <c r="H48" s="173">
        <v>0</v>
      </c>
      <c r="I48" s="173">
        <v>0</v>
      </c>
      <c r="J48" s="173">
        <v>0</v>
      </c>
      <c r="K48" s="173">
        <v>0</v>
      </c>
      <c r="L48" s="173">
        <v>0</v>
      </c>
      <c r="M48" s="173">
        <v>0</v>
      </c>
      <c r="N48" s="173">
        <v>0</v>
      </c>
      <c r="O48" s="173">
        <v>0</v>
      </c>
      <c r="P48" s="173">
        <v>0</v>
      </c>
      <c r="Q48" s="173">
        <v>0</v>
      </c>
      <c r="R48" s="174"/>
      <c r="S48" s="174"/>
      <c r="T48" s="174"/>
      <c r="U48" s="174"/>
      <c r="V48" s="174"/>
      <c r="W48" s="174"/>
      <c r="X48" s="174"/>
      <c r="Y48" s="174"/>
      <c r="Z48" s="174"/>
      <c r="AA48" s="174"/>
      <c r="AB48" s="174"/>
      <c r="AC48" s="174"/>
      <c r="AD48" s="174"/>
      <c r="AE48" s="174"/>
    </row>
    <row r="49" spans="1:31" s="175" customFormat="1" ht="11.25" hidden="1" x14ac:dyDescent="0.2">
      <c r="A49" s="171"/>
      <c r="B49" s="172" t="s">
        <v>124</v>
      </c>
      <c r="C49" s="534"/>
      <c r="D49" s="173">
        <v>0</v>
      </c>
      <c r="E49" s="173">
        <v>0</v>
      </c>
      <c r="F49" s="173">
        <v>0</v>
      </c>
      <c r="G49" s="173">
        <v>0</v>
      </c>
      <c r="H49" s="173">
        <v>0</v>
      </c>
      <c r="I49" s="173">
        <v>0</v>
      </c>
      <c r="J49" s="173">
        <v>0</v>
      </c>
      <c r="K49" s="173">
        <v>0</v>
      </c>
      <c r="L49" s="173">
        <v>0</v>
      </c>
      <c r="M49" s="173">
        <v>0</v>
      </c>
      <c r="N49" s="173">
        <v>0</v>
      </c>
      <c r="O49" s="173">
        <v>0</v>
      </c>
      <c r="P49" s="173">
        <v>0</v>
      </c>
      <c r="Q49" s="173">
        <v>0</v>
      </c>
      <c r="R49" s="174"/>
      <c r="S49" s="174"/>
      <c r="T49" s="174"/>
      <c r="U49" s="174"/>
      <c r="V49" s="174"/>
      <c r="W49" s="174"/>
      <c r="X49" s="174"/>
      <c r="Y49" s="174"/>
      <c r="Z49" s="174"/>
      <c r="AA49" s="174"/>
      <c r="AB49" s="174"/>
      <c r="AC49" s="174"/>
      <c r="AD49" s="174"/>
      <c r="AE49" s="174"/>
    </row>
    <row r="50" spans="1:31" s="85" customFormat="1" x14ac:dyDescent="0.2">
      <c r="A50" s="170" t="s">
        <v>139</v>
      </c>
      <c r="B50" s="83">
        <f>SUM(D50:Q50)</f>
        <v>0</v>
      </c>
      <c r="C50" s="534"/>
      <c r="D50" s="122">
        <f t="shared" ref="D50:Q50" si="12">D51*D52</f>
        <v>0</v>
      </c>
      <c r="E50" s="122">
        <f t="shared" si="12"/>
        <v>0</v>
      </c>
      <c r="F50" s="122">
        <f t="shared" si="12"/>
        <v>0</v>
      </c>
      <c r="G50" s="122">
        <f t="shared" si="12"/>
        <v>0</v>
      </c>
      <c r="H50" s="122">
        <f t="shared" si="12"/>
        <v>0</v>
      </c>
      <c r="I50" s="122">
        <f t="shared" si="12"/>
        <v>0</v>
      </c>
      <c r="J50" s="122">
        <f t="shared" si="12"/>
        <v>0</v>
      </c>
      <c r="K50" s="122">
        <f t="shared" si="12"/>
        <v>0</v>
      </c>
      <c r="L50" s="122">
        <f t="shared" si="12"/>
        <v>0</v>
      </c>
      <c r="M50" s="122">
        <f t="shared" si="12"/>
        <v>0</v>
      </c>
      <c r="N50" s="122">
        <f t="shared" si="12"/>
        <v>0</v>
      </c>
      <c r="O50" s="122">
        <f t="shared" si="12"/>
        <v>0</v>
      </c>
      <c r="P50" s="122">
        <f t="shared" si="12"/>
        <v>0</v>
      </c>
      <c r="Q50" s="122">
        <f t="shared" si="12"/>
        <v>0</v>
      </c>
      <c r="R50" s="112"/>
      <c r="S50" s="163"/>
      <c r="T50" s="163"/>
      <c r="U50" s="163"/>
      <c r="V50" s="163"/>
      <c r="W50" s="163"/>
      <c r="X50" s="163"/>
      <c r="Y50" s="163"/>
      <c r="Z50" s="163"/>
      <c r="AA50" s="163"/>
      <c r="AB50" s="163"/>
      <c r="AC50" s="163"/>
      <c r="AD50" s="163"/>
      <c r="AE50" s="163"/>
    </row>
    <row r="51" spans="1:31" s="175" customFormat="1" ht="11.25" x14ac:dyDescent="0.2">
      <c r="A51" s="171" t="s">
        <v>137</v>
      </c>
      <c r="B51" s="172" t="s">
        <v>124</v>
      </c>
      <c r="C51" s="534"/>
      <c r="D51" s="173">
        <v>0</v>
      </c>
      <c r="E51" s="173">
        <v>0</v>
      </c>
      <c r="F51" s="173">
        <v>0</v>
      </c>
      <c r="G51" s="173">
        <v>0</v>
      </c>
      <c r="H51" s="173">
        <v>0</v>
      </c>
      <c r="I51" s="173">
        <v>0</v>
      </c>
      <c r="J51" s="173">
        <v>0</v>
      </c>
      <c r="K51" s="173">
        <v>0</v>
      </c>
      <c r="L51" s="173">
        <v>0</v>
      </c>
      <c r="M51" s="173">
        <v>0</v>
      </c>
      <c r="N51" s="173">
        <v>0</v>
      </c>
      <c r="O51" s="173">
        <v>0</v>
      </c>
      <c r="P51" s="173">
        <v>0</v>
      </c>
      <c r="Q51" s="173">
        <v>0</v>
      </c>
      <c r="R51" s="174"/>
      <c r="S51" s="174"/>
      <c r="T51" s="174"/>
      <c r="U51" s="174"/>
      <c r="V51" s="174"/>
      <c r="W51" s="174"/>
      <c r="X51" s="174"/>
      <c r="Y51" s="174"/>
      <c r="Z51" s="174"/>
      <c r="AA51" s="174"/>
      <c r="AB51" s="174"/>
      <c r="AC51" s="174"/>
      <c r="AD51" s="174"/>
      <c r="AE51" s="174"/>
    </row>
    <row r="52" spans="1:31" s="175" customFormat="1" ht="11.25" x14ac:dyDescent="0.2">
      <c r="A52" s="171" t="s">
        <v>138</v>
      </c>
      <c r="B52" s="172" t="s">
        <v>124</v>
      </c>
      <c r="C52" s="534"/>
      <c r="D52" s="173">
        <v>0</v>
      </c>
      <c r="E52" s="173">
        <v>0</v>
      </c>
      <c r="F52" s="173">
        <v>0</v>
      </c>
      <c r="G52" s="173">
        <v>0</v>
      </c>
      <c r="H52" s="173">
        <v>0</v>
      </c>
      <c r="I52" s="173">
        <v>0</v>
      </c>
      <c r="J52" s="173">
        <v>0</v>
      </c>
      <c r="K52" s="173">
        <v>0</v>
      </c>
      <c r="L52" s="173">
        <v>0</v>
      </c>
      <c r="M52" s="173">
        <v>0</v>
      </c>
      <c r="N52" s="173">
        <v>0</v>
      </c>
      <c r="O52" s="173">
        <v>0</v>
      </c>
      <c r="P52" s="173">
        <v>0</v>
      </c>
      <c r="Q52" s="173">
        <v>0</v>
      </c>
      <c r="R52" s="174"/>
      <c r="S52" s="174"/>
      <c r="T52" s="174"/>
      <c r="U52" s="174"/>
      <c r="V52" s="174"/>
      <c r="W52" s="174"/>
      <c r="X52" s="174"/>
      <c r="Y52" s="174"/>
      <c r="Z52" s="174"/>
      <c r="AA52" s="174"/>
      <c r="AB52" s="174"/>
      <c r="AC52" s="174"/>
      <c r="AD52" s="174"/>
      <c r="AE52" s="174"/>
    </row>
    <row r="53" spans="1:31" s="85" customFormat="1" x14ac:dyDescent="0.2">
      <c r="A53" s="170" t="s">
        <v>140</v>
      </c>
      <c r="B53" s="83">
        <f>SUM(D53:Q53)</f>
        <v>0</v>
      </c>
      <c r="C53" s="534"/>
      <c r="D53" s="122">
        <f t="shared" ref="D53:Q53" si="13">D54*D55</f>
        <v>0</v>
      </c>
      <c r="E53" s="122">
        <f t="shared" si="13"/>
        <v>0</v>
      </c>
      <c r="F53" s="122">
        <f t="shared" si="13"/>
        <v>0</v>
      </c>
      <c r="G53" s="122">
        <f t="shared" si="13"/>
        <v>0</v>
      </c>
      <c r="H53" s="122">
        <f t="shared" si="13"/>
        <v>0</v>
      </c>
      <c r="I53" s="122">
        <f t="shared" si="13"/>
        <v>0</v>
      </c>
      <c r="J53" s="122">
        <f t="shared" si="13"/>
        <v>0</v>
      </c>
      <c r="K53" s="122">
        <f t="shared" si="13"/>
        <v>0</v>
      </c>
      <c r="L53" s="122">
        <f t="shared" si="13"/>
        <v>0</v>
      </c>
      <c r="M53" s="122">
        <f t="shared" si="13"/>
        <v>0</v>
      </c>
      <c r="N53" s="122">
        <f t="shared" si="13"/>
        <v>0</v>
      </c>
      <c r="O53" s="122">
        <f t="shared" si="13"/>
        <v>0</v>
      </c>
      <c r="P53" s="122">
        <f t="shared" si="13"/>
        <v>0</v>
      </c>
      <c r="Q53" s="122">
        <f t="shared" si="13"/>
        <v>0</v>
      </c>
      <c r="R53" s="112"/>
      <c r="S53" s="163"/>
      <c r="T53" s="163"/>
      <c r="U53" s="163"/>
      <c r="V53" s="163"/>
      <c r="W53" s="163"/>
      <c r="X53" s="163"/>
      <c r="Y53" s="163"/>
      <c r="Z53" s="163"/>
      <c r="AA53" s="163"/>
      <c r="AB53" s="163"/>
      <c r="AC53" s="163"/>
      <c r="AD53" s="163"/>
      <c r="AE53" s="163"/>
    </row>
    <row r="54" spans="1:31" s="175" customFormat="1" ht="11.25" x14ac:dyDescent="0.2">
      <c r="A54" s="171" t="s">
        <v>137</v>
      </c>
      <c r="B54" s="172" t="s">
        <v>124</v>
      </c>
      <c r="C54" s="534"/>
      <c r="D54" s="173">
        <v>0</v>
      </c>
      <c r="E54" s="173">
        <v>0</v>
      </c>
      <c r="F54" s="173">
        <v>0</v>
      </c>
      <c r="G54" s="173">
        <v>0</v>
      </c>
      <c r="H54" s="173">
        <v>0</v>
      </c>
      <c r="I54" s="173">
        <v>0</v>
      </c>
      <c r="J54" s="173">
        <v>0</v>
      </c>
      <c r="K54" s="173">
        <v>0</v>
      </c>
      <c r="L54" s="173">
        <v>0</v>
      </c>
      <c r="M54" s="173">
        <v>0</v>
      </c>
      <c r="N54" s="173">
        <v>0</v>
      </c>
      <c r="O54" s="173">
        <v>0</v>
      </c>
      <c r="P54" s="173">
        <v>0</v>
      </c>
      <c r="Q54" s="173">
        <v>0</v>
      </c>
      <c r="R54" s="174"/>
      <c r="S54" s="174"/>
      <c r="T54" s="174"/>
      <c r="U54" s="174"/>
      <c r="V54" s="174"/>
      <c r="W54" s="174"/>
      <c r="X54" s="174"/>
      <c r="Y54" s="174"/>
      <c r="Z54" s="174"/>
      <c r="AA54" s="174"/>
      <c r="AB54" s="174"/>
      <c r="AC54" s="174"/>
      <c r="AD54" s="174"/>
      <c r="AE54" s="174"/>
    </row>
    <row r="55" spans="1:31" s="175" customFormat="1" ht="11.25" x14ac:dyDescent="0.2">
      <c r="A55" s="171" t="s">
        <v>138</v>
      </c>
      <c r="B55" s="172" t="s">
        <v>124</v>
      </c>
      <c r="C55" s="534"/>
      <c r="D55" s="173">
        <v>0</v>
      </c>
      <c r="E55" s="173">
        <v>0</v>
      </c>
      <c r="F55" s="173">
        <v>0</v>
      </c>
      <c r="G55" s="173">
        <v>0</v>
      </c>
      <c r="H55" s="173">
        <v>0</v>
      </c>
      <c r="I55" s="173">
        <v>0</v>
      </c>
      <c r="J55" s="173">
        <v>0</v>
      </c>
      <c r="K55" s="173">
        <v>0</v>
      </c>
      <c r="L55" s="173">
        <v>0</v>
      </c>
      <c r="M55" s="173">
        <v>0</v>
      </c>
      <c r="N55" s="173">
        <v>0</v>
      </c>
      <c r="O55" s="173">
        <v>0</v>
      </c>
      <c r="P55" s="173">
        <v>0</v>
      </c>
      <c r="Q55" s="173">
        <v>0</v>
      </c>
      <c r="R55" s="174"/>
      <c r="S55" s="174"/>
      <c r="T55" s="174"/>
      <c r="U55" s="174"/>
      <c r="V55" s="174"/>
      <c r="W55" s="174"/>
      <c r="X55" s="174"/>
      <c r="Y55" s="174"/>
      <c r="Z55" s="174"/>
      <c r="AA55" s="174"/>
      <c r="AB55" s="174"/>
      <c r="AC55" s="174"/>
      <c r="AD55" s="174"/>
      <c r="AE55" s="174"/>
    </row>
    <row r="56" spans="1:31" s="79" customFormat="1" ht="16.5" customHeight="1" x14ac:dyDescent="0.2">
      <c r="A56" s="189" t="s">
        <v>141</v>
      </c>
      <c r="B56" s="83">
        <f>SUM(D56:Q56)</f>
        <v>0</v>
      </c>
      <c r="C56" s="534"/>
      <c r="D56" s="83">
        <f t="shared" ref="D56:Q56" si="14">D35+D40+D43+D44+D47+D50+D53</f>
        <v>0</v>
      </c>
      <c r="E56" s="83">
        <f t="shared" si="14"/>
        <v>0</v>
      </c>
      <c r="F56" s="83">
        <f t="shared" si="14"/>
        <v>0</v>
      </c>
      <c r="G56" s="83">
        <f t="shared" si="14"/>
        <v>0</v>
      </c>
      <c r="H56" s="83">
        <f t="shared" si="14"/>
        <v>0</v>
      </c>
      <c r="I56" s="83">
        <f t="shared" si="14"/>
        <v>0</v>
      </c>
      <c r="J56" s="83">
        <f t="shared" si="14"/>
        <v>0</v>
      </c>
      <c r="K56" s="83">
        <f t="shared" si="14"/>
        <v>0</v>
      </c>
      <c r="L56" s="83">
        <f t="shared" si="14"/>
        <v>0</v>
      </c>
      <c r="M56" s="83">
        <f t="shared" si="14"/>
        <v>0</v>
      </c>
      <c r="N56" s="83">
        <f t="shared" si="14"/>
        <v>0</v>
      </c>
      <c r="O56" s="83">
        <f t="shared" si="14"/>
        <v>0</v>
      </c>
      <c r="P56" s="83">
        <f t="shared" si="14"/>
        <v>0</v>
      </c>
      <c r="Q56" s="83">
        <f t="shared" si="14"/>
        <v>0</v>
      </c>
      <c r="R56" s="113"/>
      <c r="S56" s="97"/>
      <c r="T56" s="97"/>
      <c r="U56" s="97"/>
      <c r="V56" s="97"/>
      <c r="W56" s="97"/>
      <c r="X56" s="97"/>
      <c r="Y56" s="97"/>
      <c r="Z56" s="97"/>
      <c r="AA56" s="97"/>
      <c r="AB56" s="97"/>
      <c r="AC56" s="97"/>
      <c r="AD56" s="97"/>
      <c r="AE56" s="97"/>
    </row>
    <row r="57" spans="1:31" s="85" customFormat="1" x14ac:dyDescent="0.2">
      <c r="A57" s="170" t="s">
        <v>142</v>
      </c>
      <c r="B57" s="83">
        <f>SUM(D57:Q57)</f>
        <v>0</v>
      </c>
      <c r="C57" s="534"/>
      <c r="D57" s="122">
        <f t="shared" ref="D57:Q57" si="15">D58*D59*D60</f>
        <v>0</v>
      </c>
      <c r="E57" s="122">
        <f t="shared" si="15"/>
        <v>0</v>
      </c>
      <c r="F57" s="122">
        <f t="shared" si="15"/>
        <v>0</v>
      </c>
      <c r="G57" s="122">
        <f t="shared" si="15"/>
        <v>0</v>
      </c>
      <c r="H57" s="122">
        <f t="shared" si="15"/>
        <v>0</v>
      </c>
      <c r="I57" s="122">
        <f t="shared" si="15"/>
        <v>0</v>
      </c>
      <c r="J57" s="122">
        <f t="shared" si="15"/>
        <v>0</v>
      </c>
      <c r="K57" s="122">
        <f t="shared" si="15"/>
        <v>0</v>
      </c>
      <c r="L57" s="122">
        <f t="shared" si="15"/>
        <v>0</v>
      </c>
      <c r="M57" s="122">
        <f t="shared" si="15"/>
        <v>0</v>
      </c>
      <c r="N57" s="122">
        <f t="shared" si="15"/>
        <v>0</v>
      </c>
      <c r="O57" s="122">
        <f t="shared" si="15"/>
        <v>0</v>
      </c>
      <c r="P57" s="122">
        <f t="shared" si="15"/>
        <v>0</v>
      </c>
      <c r="Q57" s="122">
        <f t="shared" si="15"/>
        <v>0</v>
      </c>
      <c r="R57" s="112"/>
      <c r="S57" s="163"/>
      <c r="T57" s="163"/>
      <c r="U57" s="163"/>
      <c r="V57" s="163"/>
      <c r="W57" s="163"/>
      <c r="X57" s="163"/>
      <c r="Y57" s="163"/>
      <c r="Z57" s="163"/>
      <c r="AA57" s="163"/>
      <c r="AB57" s="163"/>
      <c r="AC57" s="163"/>
      <c r="AD57" s="163"/>
      <c r="AE57" s="163"/>
    </row>
    <row r="58" spans="1:31" s="175" customFormat="1" ht="11.25" x14ac:dyDescent="0.2">
      <c r="A58" s="171" t="s">
        <v>143</v>
      </c>
      <c r="B58" s="172" t="s">
        <v>124</v>
      </c>
      <c r="C58" s="534"/>
      <c r="D58" s="173">
        <v>0</v>
      </c>
      <c r="E58" s="173">
        <v>0</v>
      </c>
      <c r="F58" s="173">
        <v>0</v>
      </c>
      <c r="G58" s="173">
        <v>0</v>
      </c>
      <c r="H58" s="173">
        <v>0</v>
      </c>
      <c r="I58" s="173">
        <v>0</v>
      </c>
      <c r="J58" s="173">
        <v>0</v>
      </c>
      <c r="K58" s="173">
        <v>0</v>
      </c>
      <c r="L58" s="173">
        <v>0</v>
      </c>
      <c r="M58" s="173">
        <v>0</v>
      </c>
      <c r="N58" s="173">
        <v>0</v>
      </c>
      <c r="O58" s="173">
        <v>0</v>
      </c>
      <c r="P58" s="173">
        <v>0</v>
      </c>
      <c r="Q58" s="173">
        <v>0</v>
      </c>
      <c r="R58" s="174"/>
      <c r="S58" s="174"/>
      <c r="T58" s="174"/>
      <c r="U58" s="174"/>
      <c r="V58" s="174"/>
      <c r="W58" s="174"/>
      <c r="X58" s="174"/>
      <c r="Y58" s="174"/>
      <c r="Z58" s="174"/>
      <c r="AA58" s="174"/>
      <c r="AB58" s="174"/>
      <c r="AC58" s="174"/>
      <c r="AD58" s="174"/>
      <c r="AE58" s="174"/>
    </row>
    <row r="59" spans="1:31" s="175" customFormat="1" ht="11.25" x14ac:dyDescent="0.2">
      <c r="A59" s="171" t="s">
        <v>144</v>
      </c>
      <c r="B59" s="172" t="s">
        <v>124</v>
      </c>
      <c r="C59" s="534"/>
      <c r="D59" s="173">
        <v>0</v>
      </c>
      <c r="E59" s="173">
        <v>0</v>
      </c>
      <c r="F59" s="173">
        <v>0</v>
      </c>
      <c r="G59" s="173">
        <v>0</v>
      </c>
      <c r="H59" s="173">
        <v>0</v>
      </c>
      <c r="I59" s="173">
        <v>0</v>
      </c>
      <c r="J59" s="173">
        <v>0</v>
      </c>
      <c r="K59" s="173">
        <v>0</v>
      </c>
      <c r="L59" s="173">
        <v>0</v>
      </c>
      <c r="M59" s="173">
        <v>0</v>
      </c>
      <c r="N59" s="173">
        <v>0</v>
      </c>
      <c r="O59" s="173">
        <v>0</v>
      </c>
      <c r="P59" s="173">
        <v>0</v>
      </c>
      <c r="Q59" s="173">
        <v>0</v>
      </c>
      <c r="R59" s="174"/>
      <c r="S59" s="174"/>
      <c r="T59" s="174"/>
      <c r="U59" s="174"/>
      <c r="V59" s="174"/>
      <c r="W59" s="174"/>
      <c r="X59" s="174"/>
      <c r="Y59" s="174"/>
      <c r="Z59" s="174"/>
      <c r="AA59" s="174"/>
      <c r="AB59" s="174"/>
      <c r="AC59" s="174"/>
      <c r="AD59" s="174"/>
      <c r="AE59" s="174"/>
    </row>
    <row r="60" spans="1:31" s="175" customFormat="1" ht="11.25" x14ac:dyDescent="0.2">
      <c r="A60" s="171" t="s">
        <v>145</v>
      </c>
      <c r="B60" s="172" t="s">
        <v>124</v>
      </c>
      <c r="C60" s="534"/>
      <c r="D60" s="173">
        <v>0</v>
      </c>
      <c r="E60" s="173">
        <v>0</v>
      </c>
      <c r="F60" s="173">
        <v>0</v>
      </c>
      <c r="G60" s="173">
        <v>0</v>
      </c>
      <c r="H60" s="173">
        <v>0</v>
      </c>
      <c r="I60" s="173">
        <v>0</v>
      </c>
      <c r="J60" s="173">
        <v>0</v>
      </c>
      <c r="K60" s="173">
        <v>0</v>
      </c>
      <c r="L60" s="173">
        <v>0</v>
      </c>
      <c r="M60" s="173">
        <v>0</v>
      </c>
      <c r="N60" s="173">
        <v>0</v>
      </c>
      <c r="O60" s="173">
        <v>0</v>
      </c>
      <c r="P60" s="173">
        <v>0</v>
      </c>
      <c r="Q60" s="173">
        <v>0</v>
      </c>
      <c r="R60" s="174"/>
      <c r="S60" s="174"/>
      <c r="T60" s="174"/>
      <c r="U60" s="174"/>
      <c r="V60" s="174"/>
      <c r="W60" s="174"/>
      <c r="X60" s="174"/>
      <c r="Y60" s="174"/>
      <c r="Z60" s="174"/>
      <c r="AA60" s="174"/>
      <c r="AB60" s="174"/>
      <c r="AC60" s="174"/>
      <c r="AD60" s="174"/>
      <c r="AE60" s="174"/>
    </row>
    <row r="61" spans="1:31" s="85" customFormat="1" ht="15" customHeight="1" x14ac:dyDescent="0.2">
      <c r="A61" s="170" t="s">
        <v>146</v>
      </c>
      <c r="B61" s="83">
        <f>SUM(D61:Q61)</f>
        <v>0</v>
      </c>
      <c r="C61" s="534"/>
      <c r="D61" s="173">
        <v>0</v>
      </c>
      <c r="E61" s="173">
        <v>0</v>
      </c>
      <c r="F61" s="173">
        <v>0</v>
      </c>
      <c r="G61" s="173">
        <v>0</v>
      </c>
      <c r="H61" s="173">
        <v>0</v>
      </c>
      <c r="I61" s="173">
        <v>0</v>
      </c>
      <c r="J61" s="173">
        <v>0</v>
      </c>
      <c r="K61" s="173">
        <v>0</v>
      </c>
      <c r="L61" s="173">
        <v>0</v>
      </c>
      <c r="M61" s="173">
        <v>0</v>
      </c>
      <c r="N61" s="173">
        <v>0</v>
      </c>
      <c r="O61" s="173">
        <v>0</v>
      </c>
      <c r="P61" s="173">
        <v>0</v>
      </c>
      <c r="Q61" s="173">
        <v>0</v>
      </c>
      <c r="R61" s="112"/>
      <c r="S61" s="163"/>
      <c r="T61" s="163"/>
      <c r="U61" s="163"/>
      <c r="V61" s="163"/>
      <c r="W61" s="163"/>
      <c r="X61" s="163"/>
      <c r="Y61" s="163"/>
      <c r="Z61" s="163"/>
      <c r="AA61" s="163"/>
      <c r="AB61" s="163"/>
      <c r="AC61" s="163"/>
      <c r="AD61" s="163"/>
      <c r="AE61" s="163"/>
    </row>
    <row r="62" spans="1:31" s="79" customFormat="1" ht="15" customHeight="1" x14ac:dyDescent="0.2">
      <c r="A62" s="189" t="s">
        <v>147</v>
      </c>
      <c r="B62" s="83">
        <f>SUM(D62:Q62)</f>
        <v>0</v>
      </c>
      <c r="C62" s="534"/>
      <c r="D62" s="83">
        <f t="shared" ref="D62:Q62" si="16">D57+D61</f>
        <v>0</v>
      </c>
      <c r="E62" s="83">
        <f t="shared" si="16"/>
        <v>0</v>
      </c>
      <c r="F62" s="83">
        <f t="shared" si="16"/>
        <v>0</v>
      </c>
      <c r="G62" s="83">
        <f t="shared" si="16"/>
        <v>0</v>
      </c>
      <c r="H62" s="83">
        <f t="shared" si="16"/>
        <v>0</v>
      </c>
      <c r="I62" s="83">
        <f t="shared" si="16"/>
        <v>0</v>
      </c>
      <c r="J62" s="83">
        <f t="shared" si="16"/>
        <v>0</v>
      </c>
      <c r="K62" s="83">
        <f t="shared" si="16"/>
        <v>0</v>
      </c>
      <c r="L62" s="83">
        <f t="shared" si="16"/>
        <v>0</v>
      </c>
      <c r="M62" s="83">
        <f t="shared" si="16"/>
        <v>0</v>
      </c>
      <c r="N62" s="83">
        <f t="shared" si="16"/>
        <v>0</v>
      </c>
      <c r="O62" s="83">
        <f t="shared" si="16"/>
        <v>0</v>
      </c>
      <c r="P62" s="83">
        <f t="shared" si="16"/>
        <v>0</v>
      </c>
      <c r="Q62" s="83">
        <f t="shared" si="16"/>
        <v>0</v>
      </c>
      <c r="R62" s="113"/>
      <c r="S62" s="97"/>
      <c r="T62" s="97"/>
      <c r="U62" s="97"/>
      <c r="V62" s="97"/>
      <c r="W62" s="97"/>
      <c r="X62" s="97"/>
      <c r="Y62" s="97"/>
      <c r="Z62" s="97"/>
      <c r="AA62" s="97"/>
      <c r="AB62" s="97"/>
      <c r="AC62" s="97"/>
      <c r="AD62" s="97"/>
      <c r="AE62" s="97"/>
    </row>
    <row r="63" spans="1:31" ht="15" hidden="1" customHeight="1" x14ac:dyDescent="0.25">
      <c r="A63" s="170"/>
      <c r="B63" s="83">
        <f>SUM(D63:Q63)</f>
        <v>0</v>
      </c>
      <c r="C63" s="534"/>
      <c r="D63" s="122">
        <f>D64*D65</f>
        <v>0</v>
      </c>
      <c r="E63" s="122">
        <f t="shared" ref="E63:Q63" si="17">E64*E65</f>
        <v>0</v>
      </c>
      <c r="F63" s="122">
        <f t="shared" si="17"/>
        <v>0</v>
      </c>
      <c r="G63" s="122">
        <f t="shared" si="17"/>
        <v>0</v>
      </c>
      <c r="H63" s="122">
        <f t="shared" si="17"/>
        <v>0</v>
      </c>
      <c r="I63" s="122">
        <f t="shared" si="17"/>
        <v>0</v>
      </c>
      <c r="J63" s="122">
        <f t="shared" si="17"/>
        <v>0</v>
      </c>
      <c r="K63" s="122">
        <f t="shared" si="17"/>
        <v>0</v>
      </c>
      <c r="L63" s="122">
        <f t="shared" si="17"/>
        <v>0</v>
      </c>
      <c r="M63" s="122">
        <f t="shared" si="17"/>
        <v>0</v>
      </c>
      <c r="N63" s="122">
        <f t="shared" si="17"/>
        <v>0</v>
      </c>
      <c r="O63" s="122">
        <f t="shared" si="17"/>
        <v>0</v>
      </c>
      <c r="P63" s="122">
        <f t="shared" si="17"/>
        <v>0</v>
      </c>
      <c r="Q63" s="122">
        <f t="shared" si="17"/>
        <v>0</v>
      </c>
    </row>
    <row r="64" spans="1:31" s="175" customFormat="1" ht="11.25" hidden="1" x14ac:dyDescent="0.2">
      <c r="A64" s="171"/>
      <c r="B64" s="172" t="s">
        <v>124</v>
      </c>
      <c r="C64" s="534"/>
      <c r="D64" s="173">
        <v>0</v>
      </c>
      <c r="E64" s="173">
        <v>0</v>
      </c>
      <c r="F64" s="173">
        <v>0</v>
      </c>
      <c r="G64" s="173">
        <v>0</v>
      </c>
      <c r="H64" s="173">
        <v>0</v>
      </c>
      <c r="I64" s="173">
        <v>0</v>
      </c>
      <c r="J64" s="173">
        <v>0</v>
      </c>
      <c r="K64" s="173">
        <v>0</v>
      </c>
      <c r="L64" s="173">
        <v>0</v>
      </c>
      <c r="M64" s="173">
        <v>0</v>
      </c>
      <c r="N64" s="173">
        <v>0</v>
      </c>
      <c r="O64" s="173">
        <v>0</v>
      </c>
      <c r="P64" s="173">
        <v>0</v>
      </c>
      <c r="Q64" s="173">
        <v>0</v>
      </c>
      <c r="R64" s="174"/>
      <c r="S64" s="174"/>
      <c r="T64" s="174"/>
      <c r="U64" s="174"/>
      <c r="V64" s="174"/>
      <c r="W64" s="174"/>
      <c r="X64" s="174"/>
      <c r="Y64" s="174"/>
      <c r="Z64" s="174"/>
      <c r="AA64" s="174"/>
      <c r="AB64" s="174"/>
      <c r="AC64" s="174"/>
      <c r="AD64" s="174"/>
      <c r="AE64" s="174"/>
    </row>
    <row r="65" spans="1:31" s="175" customFormat="1" ht="11.25" hidden="1" x14ac:dyDescent="0.2">
      <c r="A65" s="171"/>
      <c r="B65" s="172" t="s">
        <v>124</v>
      </c>
      <c r="C65" s="534"/>
      <c r="D65" s="173">
        <v>0</v>
      </c>
      <c r="E65" s="173">
        <v>0</v>
      </c>
      <c r="F65" s="173">
        <v>0</v>
      </c>
      <c r="G65" s="173">
        <v>0</v>
      </c>
      <c r="H65" s="173">
        <v>0</v>
      </c>
      <c r="I65" s="173">
        <v>0</v>
      </c>
      <c r="J65" s="173">
        <v>0</v>
      </c>
      <c r="K65" s="173">
        <v>0</v>
      </c>
      <c r="L65" s="173">
        <v>0</v>
      </c>
      <c r="M65" s="173">
        <v>0</v>
      </c>
      <c r="N65" s="173">
        <v>0</v>
      </c>
      <c r="O65" s="173">
        <v>0</v>
      </c>
      <c r="P65" s="173">
        <v>0</v>
      </c>
      <c r="Q65" s="173">
        <v>0</v>
      </c>
      <c r="R65" s="174"/>
      <c r="S65" s="174"/>
      <c r="T65" s="174"/>
      <c r="U65" s="174"/>
      <c r="V65" s="174"/>
      <c r="W65" s="174"/>
      <c r="X65" s="174"/>
      <c r="Y65" s="174"/>
      <c r="Z65" s="174"/>
      <c r="AA65" s="174"/>
      <c r="AB65" s="174"/>
      <c r="AC65" s="174"/>
      <c r="AD65" s="174"/>
      <c r="AE65" s="174"/>
    </row>
    <row r="66" spans="1:31" ht="15" customHeight="1" x14ac:dyDescent="0.25">
      <c r="A66" s="170" t="s">
        <v>148</v>
      </c>
      <c r="B66" s="83">
        <f>SUM(D66:Q66)</f>
        <v>0</v>
      </c>
      <c r="C66" s="534"/>
      <c r="D66" s="173">
        <v>0</v>
      </c>
      <c r="E66" s="173">
        <v>0</v>
      </c>
      <c r="F66" s="173">
        <v>0</v>
      </c>
      <c r="G66" s="173">
        <v>0</v>
      </c>
      <c r="H66" s="173">
        <v>0</v>
      </c>
      <c r="I66" s="173">
        <v>0</v>
      </c>
      <c r="J66" s="173">
        <v>0</v>
      </c>
      <c r="K66" s="173">
        <v>0</v>
      </c>
      <c r="L66" s="173">
        <v>0</v>
      </c>
      <c r="M66" s="173">
        <v>0</v>
      </c>
      <c r="N66" s="173">
        <v>0</v>
      </c>
      <c r="O66" s="173">
        <v>0</v>
      </c>
      <c r="P66" s="173">
        <v>0</v>
      </c>
      <c r="Q66" s="173">
        <v>0</v>
      </c>
    </row>
    <row r="67" spans="1:31" ht="15" hidden="1" customHeight="1" x14ac:dyDescent="0.25">
      <c r="A67" s="170"/>
      <c r="B67" s="122"/>
      <c r="C67" s="534"/>
      <c r="D67" s="173">
        <v>0</v>
      </c>
      <c r="E67" s="173">
        <v>0</v>
      </c>
      <c r="F67" s="173">
        <v>0</v>
      </c>
      <c r="G67" s="173">
        <v>0</v>
      </c>
      <c r="H67" s="173">
        <v>0</v>
      </c>
      <c r="I67" s="173">
        <v>0</v>
      </c>
      <c r="J67" s="173">
        <v>0</v>
      </c>
      <c r="K67" s="173">
        <v>0</v>
      </c>
      <c r="L67" s="173">
        <v>0</v>
      </c>
      <c r="M67" s="173">
        <v>0</v>
      </c>
      <c r="N67" s="173">
        <v>0</v>
      </c>
      <c r="O67" s="173">
        <v>0</v>
      </c>
      <c r="P67" s="173">
        <v>0</v>
      </c>
      <c r="Q67" s="173">
        <v>0</v>
      </c>
    </row>
    <row r="68" spans="1:31" ht="15" hidden="1" customHeight="1" x14ac:dyDescent="0.25">
      <c r="A68" s="170"/>
      <c r="B68" s="83">
        <f>SUM(D68:Q68)</f>
        <v>0</v>
      </c>
      <c r="C68" s="534"/>
      <c r="D68" s="173">
        <v>0</v>
      </c>
      <c r="E68" s="173">
        <v>0</v>
      </c>
      <c r="F68" s="173">
        <v>0</v>
      </c>
      <c r="G68" s="173">
        <v>0</v>
      </c>
      <c r="H68" s="173">
        <v>0</v>
      </c>
      <c r="I68" s="173">
        <v>0</v>
      </c>
      <c r="J68" s="173">
        <v>0</v>
      </c>
      <c r="K68" s="173">
        <v>0</v>
      </c>
      <c r="L68" s="173">
        <v>0</v>
      </c>
      <c r="M68" s="173">
        <v>0</v>
      </c>
      <c r="N68" s="173">
        <v>0</v>
      </c>
      <c r="O68" s="173">
        <v>0</v>
      </c>
      <c r="P68" s="173">
        <v>0</v>
      </c>
      <c r="Q68" s="173">
        <v>0</v>
      </c>
    </row>
    <row r="69" spans="1:31" ht="15" hidden="1" customHeight="1" x14ac:dyDescent="0.25">
      <c r="A69" s="170"/>
      <c r="B69" s="83">
        <f>SUM(D69:Q69)</f>
        <v>0</v>
      </c>
      <c r="C69" s="534"/>
      <c r="D69" s="173">
        <v>0</v>
      </c>
      <c r="E69" s="173">
        <v>0</v>
      </c>
      <c r="F69" s="173">
        <v>0</v>
      </c>
      <c r="G69" s="173">
        <v>0</v>
      </c>
      <c r="H69" s="173">
        <v>0</v>
      </c>
      <c r="I69" s="173">
        <v>0</v>
      </c>
      <c r="J69" s="173">
        <v>0</v>
      </c>
      <c r="K69" s="173">
        <v>0</v>
      </c>
      <c r="L69" s="173">
        <v>0</v>
      </c>
      <c r="M69" s="173">
        <v>0</v>
      </c>
      <c r="N69" s="173">
        <v>0</v>
      </c>
      <c r="O69" s="173">
        <v>0</v>
      </c>
      <c r="P69" s="173">
        <v>0</v>
      </c>
      <c r="Q69" s="173">
        <v>0</v>
      </c>
    </row>
    <row r="70" spans="1:31" ht="15" hidden="1" customHeight="1" x14ac:dyDescent="0.25">
      <c r="A70" s="170"/>
      <c r="B70" s="122"/>
      <c r="C70" s="534"/>
      <c r="D70" s="173">
        <v>0</v>
      </c>
      <c r="E70" s="173">
        <v>0</v>
      </c>
      <c r="F70" s="173">
        <v>0</v>
      </c>
      <c r="G70" s="173">
        <v>0</v>
      </c>
      <c r="H70" s="173">
        <v>0</v>
      </c>
      <c r="I70" s="173">
        <v>0</v>
      </c>
      <c r="J70" s="173">
        <v>0</v>
      </c>
      <c r="K70" s="173">
        <v>0</v>
      </c>
      <c r="L70" s="173">
        <v>0</v>
      </c>
      <c r="M70" s="173">
        <v>0</v>
      </c>
      <c r="N70" s="173">
        <v>0</v>
      </c>
      <c r="O70" s="173">
        <v>0</v>
      </c>
      <c r="P70" s="173">
        <v>0</v>
      </c>
      <c r="Q70" s="173">
        <v>0</v>
      </c>
    </row>
    <row r="71" spans="1:31" s="85" customFormat="1" ht="15" customHeight="1" x14ac:dyDescent="0.2">
      <c r="A71" s="170" t="s">
        <v>149</v>
      </c>
      <c r="B71" s="83">
        <f>SUM(D71:Q71)</f>
        <v>0</v>
      </c>
      <c r="C71" s="534"/>
      <c r="D71" s="173">
        <v>0</v>
      </c>
      <c r="E71" s="173">
        <v>0</v>
      </c>
      <c r="F71" s="173">
        <v>0</v>
      </c>
      <c r="G71" s="173">
        <v>0</v>
      </c>
      <c r="H71" s="173">
        <v>0</v>
      </c>
      <c r="I71" s="173">
        <v>0</v>
      </c>
      <c r="J71" s="173">
        <v>0</v>
      </c>
      <c r="K71" s="173">
        <v>0</v>
      </c>
      <c r="L71" s="173">
        <v>0</v>
      </c>
      <c r="M71" s="173">
        <v>0</v>
      </c>
      <c r="N71" s="173">
        <v>0</v>
      </c>
      <c r="O71" s="173">
        <v>0</v>
      </c>
      <c r="P71" s="173">
        <v>0</v>
      </c>
      <c r="Q71" s="173">
        <v>0</v>
      </c>
      <c r="R71" s="112"/>
      <c r="S71" s="163"/>
      <c r="T71" s="163"/>
      <c r="U71" s="163"/>
      <c r="V71" s="163"/>
      <c r="W71" s="163"/>
      <c r="X71" s="163"/>
      <c r="Y71" s="163"/>
      <c r="Z71" s="163"/>
      <c r="AA71" s="163"/>
      <c r="AB71" s="163"/>
      <c r="AC71" s="163"/>
      <c r="AD71" s="163"/>
      <c r="AE71" s="163"/>
    </row>
    <row r="72" spans="1:31" s="75" customFormat="1" ht="24" x14ac:dyDescent="0.2">
      <c r="A72" s="178" t="s">
        <v>311</v>
      </c>
      <c r="B72" s="83">
        <f t="shared" ref="B72:B73" si="18">SUM(D72:Q72)</f>
        <v>0</v>
      </c>
      <c r="C72" s="534"/>
      <c r="D72" s="173">
        <v>0</v>
      </c>
      <c r="E72" s="173">
        <v>0</v>
      </c>
      <c r="F72" s="173">
        <v>0</v>
      </c>
      <c r="G72" s="173">
        <v>0</v>
      </c>
      <c r="H72" s="173">
        <v>0</v>
      </c>
      <c r="I72" s="173">
        <v>0</v>
      </c>
      <c r="J72" s="173">
        <v>0</v>
      </c>
      <c r="K72" s="173">
        <v>0</v>
      </c>
      <c r="L72" s="173">
        <v>0</v>
      </c>
      <c r="M72" s="173">
        <v>0</v>
      </c>
      <c r="N72" s="173">
        <v>0</v>
      </c>
      <c r="O72" s="173">
        <v>0</v>
      </c>
      <c r="P72" s="173">
        <v>0</v>
      </c>
      <c r="Q72" s="173">
        <v>0</v>
      </c>
      <c r="R72" s="112"/>
      <c r="S72" s="163"/>
      <c r="T72" s="163"/>
      <c r="U72" s="163"/>
      <c r="V72" s="163"/>
      <c r="W72" s="163"/>
      <c r="X72" s="163"/>
      <c r="Y72" s="163"/>
      <c r="Z72" s="163"/>
      <c r="AA72" s="163"/>
      <c r="AB72" s="163"/>
      <c r="AC72" s="163"/>
      <c r="AD72" s="163"/>
      <c r="AE72" s="163"/>
    </row>
    <row r="73" spans="1:31" s="182" customFormat="1" ht="24" x14ac:dyDescent="0.2">
      <c r="A73" s="178" t="s">
        <v>310</v>
      </c>
      <c r="B73" s="83">
        <f t="shared" si="18"/>
        <v>0</v>
      </c>
      <c r="C73" s="534"/>
      <c r="D73" s="173">
        <v>0</v>
      </c>
      <c r="E73" s="173">
        <v>0</v>
      </c>
      <c r="F73" s="173">
        <v>0</v>
      </c>
      <c r="G73" s="173">
        <v>0</v>
      </c>
      <c r="H73" s="173">
        <v>0</v>
      </c>
      <c r="I73" s="173">
        <v>0</v>
      </c>
      <c r="J73" s="173">
        <v>0</v>
      </c>
      <c r="K73" s="173">
        <v>0</v>
      </c>
      <c r="L73" s="173">
        <v>0</v>
      </c>
      <c r="M73" s="173">
        <v>0</v>
      </c>
      <c r="N73" s="173">
        <v>0</v>
      </c>
      <c r="O73" s="173">
        <v>0</v>
      </c>
      <c r="P73" s="173">
        <v>0</v>
      </c>
      <c r="Q73" s="173">
        <v>0</v>
      </c>
      <c r="R73" s="181"/>
      <c r="S73" s="181"/>
      <c r="T73" s="181"/>
      <c r="U73" s="181"/>
      <c r="V73" s="181"/>
      <c r="W73" s="181"/>
      <c r="X73" s="181"/>
      <c r="Y73" s="181"/>
      <c r="Z73" s="181"/>
      <c r="AA73" s="181"/>
      <c r="AB73" s="181"/>
      <c r="AC73" s="181"/>
      <c r="AD73" s="181"/>
      <c r="AE73" s="181"/>
    </row>
    <row r="74" spans="1:31" s="187" customFormat="1" ht="30" customHeight="1" x14ac:dyDescent="0.25">
      <c r="A74" s="190" t="s">
        <v>150</v>
      </c>
      <c r="B74" s="83">
        <f>SUM(D74:Q74)</f>
        <v>0</v>
      </c>
      <c r="C74" s="534"/>
      <c r="D74" s="191">
        <f t="shared" ref="D74:Q74" si="19">D56+D62+D63+SUM(D66:D73)</f>
        <v>0</v>
      </c>
      <c r="E74" s="191">
        <f t="shared" si="19"/>
        <v>0</v>
      </c>
      <c r="F74" s="191">
        <f t="shared" si="19"/>
        <v>0</v>
      </c>
      <c r="G74" s="191">
        <f t="shared" si="19"/>
        <v>0</v>
      </c>
      <c r="H74" s="191">
        <f t="shared" si="19"/>
        <v>0</v>
      </c>
      <c r="I74" s="191">
        <f t="shared" si="19"/>
        <v>0</v>
      </c>
      <c r="J74" s="191">
        <f t="shared" si="19"/>
        <v>0</v>
      </c>
      <c r="K74" s="191">
        <f t="shared" si="19"/>
        <v>0</v>
      </c>
      <c r="L74" s="191">
        <f t="shared" si="19"/>
        <v>0</v>
      </c>
      <c r="M74" s="191">
        <f t="shared" si="19"/>
        <v>0</v>
      </c>
      <c r="N74" s="191">
        <f t="shared" si="19"/>
        <v>0</v>
      </c>
      <c r="O74" s="191">
        <f t="shared" si="19"/>
        <v>0</v>
      </c>
      <c r="P74" s="191">
        <f t="shared" si="19"/>
        <v>0</v>
      </c>
      <c r="Q74" s="191">
        <f t="shared" si="19"/>
        <v>0</v>
      </c>
      <c r="R74" s="185"/>
      <c r="S74" s="186"/>
      <c r="T74" s="186"/>
      <c r="U74" s="186"/>
      <c r="V74" s="186"/>
      <c r="W74" s="186"/>
      <c r="X74" s="186"/>
      <c r="Y74" s="186"/>
      <c r="Z74" s="186"/>
      <c r="AA74" s="186"/>
      <c r="AB74" s="186"/>
      <c r="AC74" s="186"/>
      <c r="AD74" s="186"/>
      <c r="AE74" s="186"/>
    </row>
    <row r="75" spans="1:31" s="195" customFormat="1" x14ac:dyDescent="0.2">
      <c r="A75" s="170" t="s">
        <v>151</v>
      </c>
      <c r="B75" s="83">
        <f>SUM(D75:Q75)</f>
        <v>0</v>
      </c>
      <c r="C75" s="534"/>
      <c r="D75" s="192">
        <v>0</v>
      </c>
      <c r="E75" s="192">
        <v>0</v>
      </c>
      <c r="F75" s="192">
        <v>0</v>
      </c>
      <c r="G75" s="192">
        <v>0</v>
      </c>
      <c r="H75" s="192">
        <v>0</v>
      </c>
      <c r="I75" s="192">
        <v>0</v>
      </c>
      <c r="J75" s="192">
        <v>0</v>
      </c>
      <c r="K75" s="192">
        <v>0</v>
      </c>
      <c r="L75" s="192">
        <v>0</v>
      </c>
      <c r="M75" s="192">
        <v>0</v>
      </c>
      <c r="N75" s="192">
        <v>0</v>
      </c>
      <c r="O75" s="192">
        <v>0</v>
      </c>
      <c r="P75" s="192">
        <v>0</v>
      </c>
      <c r="Q75" s="192">
        <v>0</v>
      </c>
      <c r="R75" s="193"/>
      <c r="S75" s="194"/>
      <c r="T75" s="194"/>
      <c r="U75" s="194"/>
      <c r="V75" s="194"/>
      <c r="W75" s="194"/>
      <c r="X75" s="194"/>
      <c r="Y75" s="194"/>
      <c r="Z75" s="194"/>
      <c r="AA75" s="194"/>
      <c r="AB75" s="194"/>
      <c r="AC75" s="194"/>
      <c r="AD75" s="194"/>
      <c r="AE75" s="194"/>
    </row>
    <row r="76" spans="1:31" s="187" customFormat="1" ht="32.25" customHeight="1" x14ac:dyDescent="0.25">
      <c r="A76" s="190" t="s">
        <v>152</v>
      </c>
      <c r="B76" s="83">
        <f>SUM(D76:Q76)</f>
        <v>0</v>
      </c>
      <c r="C76" s="535"/>
      <c r="D76" s="191">
        <f t="shared" ref="D76:Q76" si="20">D33-D74</f>
        <v>0</v>
      </c>
      <c r="E76" s="191">
        <f t="shared" si="20"/>
        <v>0</v>
      </c>
      <c r="F76" s="191">
        <f t="shared" si="20"/>
        <v>0</v>
      </c>
      <c r="G76" s="191">
        <f t="shared" si="20"/>
        <v>0</v>
      </c>
      <c r="H76" s="191">
        <f t="shared" si="20"/>
        <v>0</v>
      </c>
      <c r="I76" s="191">
        <f t="shared" si="20"/>
        <v>0</v>
      </c>
      <c r="J76" s="191">
        <f t="shared" si="20"/>
        <v>0</v>
      </c>
      <c r="K76" s="191">
        <f t="shared" si="20"/>
        <v>0</v>
      </c>
      <c r="L76" s="191">
        <f t="shared" si="20"/>
        <v>0</v>
      </c>
      <c r="M76" s="191">
        <f t="shared" si="20"/>
        <v>0</v>
      </c>
      <c r="N76" s="191">
        <f t="shared" si="20"/>
        <v>0</v>
      </c>
      <c r="O76" s="191">
        <f t="shared" si="20"/>
        <v>0</v>
      </c>
      <c r="P76" s="191">
        <f t="shared" si="20"/>
        <v>0</v>
      </c>
      <c r="Q76" s="191">
        <f t="shared" si="20"/>
        <v>0</v>
      </c>
      <c r="R76" s="185"/>
      <c r="S76" s="186"/>
      <c r="T76" s="186"/>
      <c r="U76" s="186"/>
      <c r="V76" s="186"/>
      <c r="W76" s="186"/>
      <c r="X76" s="186"/>
      <c r="Y76" s="186"/>
      <c r="Z76" s="186"/>
      <c r="AA76" s="186"/>
      <c r="AB76" s="186"/>
      <c r="AC76" s="186"/>
      <c r="AD76" s="186"/>
      <c r="AE76" s="186"/>
    </row>
    <row r="78" spans="1:31" ht="15.75" x14ac:dyDescent="0.25">
      <c r="H78" s="160"/>
      <c r="J78" s="160"/>
      <c r="K78" s="160"/>
      <c r="L78" s="160"/>
      <c r="M78" s="160"/>
    </row>
    <row r="79" spans="1:31" s="75" customFormat="1" ht="28.5" customHeight="1" x14ac:dyDescent="0.25">
      <c r="A79" s="539" t="s">
        <v>431</v>
      </c>
      <c r="B79" s="539"/>
      <c r="C79" s="539"/>
      <c r="D79" s="539"/>
      <c r="E79" s="539"/>
      <c r="F79" s="539"/>
      <c r="G79" s="539"/>
      <c r="H79" s="539"/>
      <c r="I79" s="539"/>
      <c r="J79" s="539"/>
      <c r="K79" s="539"/>
      <c r="L79" s="539"/>
      <c r="M79" s="539"/>
      <c r="N79" s="539"/>
      <c r="O79" s="539"/>
      <c r="P79" s="539"/>
      <c r="Q79" s="539"/>
      <c r="R79" s="112"/>
      <c r="S79" s="163"/>
      <c r="T79" s="163"/>
      <c r="U79" s="163"/>
      <c r="V79" s="163"/>
      <c r="W79" s="163"/>
      <c r="X79" s="163"/>
      <c r="Y79" s="163"/>
      <c r="Z79" s="163"/>
      <c r="AA79" s="163"/>
      <c r="AB79" s="163"/>
      <c r="AC79" s="163"/>
      <c r="AD79" s="163"/>
      <c r="AE79" s="163"/>
    </row>
    <row r="80" spans="1:31" s="75" customFormat="1" ht="106.5" customHeight="1" x14ac:dyDescent="0.25">
      <c r="A80" s="547" t="s">
        <v>153</v>
      </c>
      <c r="B80" s="547"/>
      <c r="C80" s="547"/>
      <c r="D80" s="547"/>
      <c r="E80" s="547"/>
      <c r="F80" s="547"/>
      <c r="G80" s="547"/>
      <c r="H80" s="547"/>
      <c r="I80" s="547"/>
      <c r="J80" s="547"/>
      <c r="K80" s="547"/>
      <c r="L80" s="547"/>
      <c r="M80" s="547"/>
      <c r="N80" s="547"/>
      <c r="O80" s="547"/>
      <c r="P80" s="547"/>
      <c r="Q80" s="547"/>
      <c r="R80" s="112"/>
      <c r="S80" s="163"/>
      <c r="T80" s="163"/>
      <c r="U80" s="163"/>
      <c r="V80" s="163"/>
      <c r="W80" s="163"/>
      <c r="X80" s="163"/>
      <c r="Y80" s="163"/>
      <c r="Z80" s="163"/>
      <c r="AA80" s="163"/>
      <c r="AB80" s="163"/>
      <c r="AC80" s="163"/>
      <c r="AD80" s="163"/>
      <c r="AE80" s="163"/>
    </row>
    <row r="81" spans="1:31" s="75" customFormat="1" ht="30.75" customHeight="1" x14ac:dyDescent="0.25">
      <c r="A81" s="542" t="s">
        <v>154</v>
      </c>
      <c r="B81" s="542"/>
      <c r="C81" s="542"/>
      <c r="D81" s="542"/>
      <c r="E81" s="542"/>
      <c r="F81" s="542"/>
      <c r="G81" s="542"/>
      <c r="H81" s="542"/>
      <c r="I81" s="165"/>
      <c r="J81" s="165"/>
      <c r="K81" s="165"/>
      <c r="L81" s="165"/>
      <c r="M81" s="165"/>
      <c r="N81" s="165"/>
      <c r="O81" s="165"/>
      <c r="P81" s="165"/>
      <c r="Q81" s="165"/>
      <c r="R81" s="112"/>
      <c r="S81" s="163"/>
      <c r="T81" s="163"/>
      <c r="U81" s="163"/>
      <c r="V81" s="163"/>
      <c r="W81" s="163"/>
      <c r="X81" s="163"/>
      <c r="Y81" s="163"/>
      <c r="Z81" s="163"/>
      <c r="AA81" s="163"/>
      <c r="AB81" s="163"/>
      <c r="AC81" s="163"/>
      <c r="AD81" s="163"/>
      <c r="AE81" s="163"/>
    </row>
    <row r="82" spans="1:31" s="75" customFormat="1" ht="26.25" customHeight="1" x14ac:dyDescent="0.25">
      <c r="A82" s="164"/>
      <c r="B82" s="197"/>
      <c r="C82" s="198"/>
      <c r="D82" s="543" t="s">
        <v>278</v>
      </c>
      <c r="E82" s="543"/>
      <c r="F82" s="543"/>
      <c r="G82" s="543"/>
      <c r="H82" s="543"/>
      <c r="I82" s="543"/>
      <c r="J82" s="543"/>
      <c r="K82" s="543"/>
      <c r="L82" s="543"/>
      <c r="M82" s="543"/>
      <c r="N82" s="543"/>
      <c r="O82" s="543"/>
      <c r="P82" s="543"/>
      <c r="Q82" s="543"/>
      <c r="R82" s="112"/>
      <c r="S82" s="163"/>
      <c r="T82" s="163"/>
      <c r="U82" s="163"/>
      <c r="V82" s="163"/>
      <c r="W82" s="163"/>
      <c r="X82" s="163"/>
      <c r="Y82" s="163"/>
      <c r="Z82" s="163"/>
      <c r="AA82" s="163"/>
      <c r="AB82" s="163"/>
      <c r="AC82" s="163"/>
      <c r="AD82" s="163"/>
      <c r="AE82" s="163"/>
    </row>
    <row r="83" spans="1:31" s="75" customFormat="1" ht="31.5" customHeight="1" x14ac:dyDescent="0.25">
      <c r="A83" s="166" t="s">
        <v>155</v>
      </c>
      <c r="B83" s="167" t="s">
        <v>95</v>
      </c>
      <c r="C83" s="167">
        <v>0</v>
      </c>
      <c r="D83" s="167">
        <v>1</v>
      </c>
      <c r="E83" s="167">
        <v>2</v>
      </c>
      <c r="F83" s="167">
        <v>3</v>
      </c>
      <c r="G83" s="167">
        <v>4</v>
      </c>
      <c r="H83" s="167">
        <v>5</v>
      </c>
      <c r="I83" s="167">
        <v>6</v>
      </c>
      <c r="J83" s="167">
        <v>7</v>
      </c>
      <c r="K83" s="167">
        <v>8</v>
      </c>
      <c r="L83" s="167">
        <v>9</v>
      </c>
      <c r="M83" s="167">
        <v>10</v>
      </c>
      <c r="N83" s="167">
        <v>11</v>
      </c>
      <c r="O83" s="167">
        <v>12</v>
      </c>
      <c r="P83" s="167">
        <v>13</v>
      </c>
      <c r="Q83" s="167">
        <v>14</v>
      </c>
      <c r="R83" s="199"/>
      <c r="S83" s="200"/>
      <c r="T83" s="200"/>
      <c r="U83" s="200"/>
      <c r="V83" s="200"/>
    </row>
    <row r="84" spans="1:31" s="75" customFormat="1" x14ac:dyDescent="0.25">
      <c r="A84" s="168" t="s">
        <v>123</v>
      </c>
      <c r="B84" s="169"/>
      <c r="C84" s="533"/>
      <c r="D84" s="169"/>
      <c r="E84" s="169"/>
      <c r="F84" s="169"/>
      <c r="G84" s="169"/>
      <c r="H84" s="169"/>
      <c r="I84" s="169"/>
      <c r="J84" s="169"/>
      <c r="K84" s="169"/>
      <c r="L84" s="169"/>
      <c r="M84" s="169"/>
      <c r="N84" s="169"/>
      <c r="O84" s="169"/>
      <c r="P84" s="169"/>
      <c r="Q84" s="169"/>
      <c r="R84" s="112"/>
      <c r="S84" s="163"/>
      <c r="T84" s="163"/>
      <c r="U84" s="163"/>
      <c r="V84" s="163"/>
      <c r="W84" s="163"/>
      <c r="X84" s="163"/>
      <c r="Y84" s="163"/>
      <c r="Z84" s="163"/>
      <c r="AA84" s="163"/>
      <c r="AB84" s="163"/>
      <c r="AC84" s="163"/>
      <c r="AD84" s="163"/>
      <c r="AE84" s="163"/>
    </row>
    <row r="85" spans="1:31" s="75" customFormat="1" x14ac:dyDescent="0.2">
      <c r="A85" s="170" t="s">
        <v>305</v>
      </c>
      <c r="B85" s="83">
        <f>SUM(D85:Q85)</f>
        <v>0</v>
      </c>
      <c r="C85" s="534"/>
      <c r="D85" s="122">
        <f t="shared" ref="D85:Q85" si="21">D86*D87</f>
        <v>0</v>
      </c>
      <c r="E85" s="122">
        <f t="shared" si="21"/>
        <v>0</v>
      </c>
      <c r="F85" s="122">
        <f t="shared" si="21"/>
        <v>0</v>
      </c>
      <c r="G85" s="122">
        <f t="shared" si="21"/>
        <v>0</v>
      </c>
      <c r="H85" s="122">
        <f t="shared" si="21"/>
        <v>0</v>
      </c>
      <c r="I85" s="122">
        <f t="shared" si="21"/>
        <v>0</v>
      </c>
      <c r="J85" s="122">
        <f t="shared" si="21"/>
        <v>0</v>
      </c>
      <c r="K85" s="122">
        <f t="shared" si="21"/>
        <v>0</v>
      </c>
      <c r="L85" s="122">
        <f t="shared" si="21"/>
        <v>0</v>
      </c>
      <c r="M85" s="122">
        <f t="shared" si="21"/>
        <v>0</v>
      </c>
      <c r="N85" s="122">
        <f t="shared" si="21"/>
        <v>0</v>
      </c>
      <c r="O85" s="122">
        <f t="shared" si="21"/>
        <v>0</v>
      </c>
      <c r="P85" s="122">
        <f t="shared" si="21"/>
        <v>0</v>
      </c>
      <c r="Q85" s="122">
        <f t="shared" si="21"/>
        <v>0</v>
      </c>
      <c r="R85" s="112"/>
      <c r="S85" s="163"/>
      <c r="T85" s="163"/>
      <c r="U85" s="163"/>
      <c r="V85" s="163"/>
      <c r="W85" s="163"/>
      <c r="X85" s="163"/>
      <c r="Y85" s="163"/>
      <c r="Z85" s="163"/>
      <c r="AA85" s="163"/>
      <c r="AB85" s="163"/>
      <c r="AC85" s="163"/>
      <c r="AD85" s="163"/>
      <c r="AE85" s="163"/>
    </row>
    <row r="86" spans="1:31" s="175" customFormat="1" ht="11.25" customHeight="1" x14ac:dyDescent="0.2">
      <c r="A86" s="171" t="s">
        <v>306</v>
      </c>
      <c r="B86" s="172" t="s">
        <v>124</v>
      </c>
      <c r="C86" s="534"/>
      <c r="D86" s="173">
        <v>0</v>
      </c>
      <c r="E86" s="173">
        <v>0</v>
      </c>
      <c r="F86" s="173">
        <v>0</v>
      </c>
      <c r="G86" s="173">
        <v>0</v>
      </c>
      <c r="H86" s="173">
        <v>0</v>
      </c>
      <c r="I86" s="173">
        <v>0</v>
      </c>
      <c r="J86" s="173">
        <v>0</v>
      </c>
      <c r="K86" s="173">
        <v>0</v>
      </c>
      <c r="L86" s="173">
        <v>0</v>
      </c>
      <c r="M86" s="173">
        <v>0</v>
      </c>
      <c r="N86" s="173">
        <v>0</v>
      </c>
      <c r="O86" s="173">
        <v>0</v>
      </c>
      <c r="P86" s="173">
        <v>0</v>
      </c>
      <c r="Q86" s="173">
        <v>0</v>
      </c>
      <c r="R86" s="174"/>
      <c r="S86" s="174"/>
      <c r="T86" s="174"/>
      <c r="U86" s="174"/>
      <c r="V86" s="174"/>
      <c r="W86" s="174"/>
      <c r="X86" s="174"/>
      <c r="Y86" s="174"/>
      <c r="Z86" s="174"/>
      <c r="AA86" s="174"/>
      <c r="AB86" s="174"/>
      <c r="AC86" s="174"/>
      <c r="AD86" s="174"/>
      <c r="AE86" s="174"/>
    </row>
    <row r="87" spans="1:31" s="175" customFormat="1" ht="11.25" customHeight="1" x14ac:dyDescent="0.2">
      <c r="A87" s="171" t="s">
        <v>125</v>
      </c>
      <c r="B87" s="172" t="s">
        <v>124</v>
      </c>
      <c r="C87" s="534"/>
      <c r="D87" s="173">
        <v>0</v>
      </c>
      <c r="E87" s="173">
        <v>0</v>
      </c>
      <c r="F87" s="173">
        <v>0</v>
      </c>
      <c r="G87" s="173">
        <v>0</v>
      </c>
      <c r="H87" s="173">
        <v>0</v>
      </c>
      <c r="I87" s="173">
        <v>0</v>
      </c>
      <c r="J87" s="173">
        <v>0</v>
      </c>
      <c r="K87" s="173">
        <v>0</v>
      </c>
      <c r="L87" s="173">
        <v>0</v>
      </c>
      <c r="M87" s="173">
        <v>0</v>
      </c>
      <c r="N87" s="173">
        <v>0</v>
      </c>
      <c r="O87" s="173">
        <v>0</v>
      </c>
      <c r="P87" s="173">
        <v>0</v>
      </c>
      <c r="Q87" s="173">
        <v>0</v>
      </c>
      <c r="R87" s="174"/>
      <c r="S87" s="174"/>
      <c r="T87" s="174"/>
      <c r="U87" s="174"/>
      <c r="V87" s="174"/>
      <c r="W87" s="174"/>
      <c r="X87" s="174"/>
      <c r="Y87" s="174"/>
      <c r="Z87" s="174"/>
      <c r="AA87" s="174"/>
      <c r="AB87" s="174"/>
      <c r="AC87" s="174"/>
      <c r="AD87" s="174"/>
      <c r="AE87" s="174"/>
    </row>
    <row r="88" spans="1:31" s="75" customFormat="1" hidden="1" x14ac:dyDescent="0.2">
      <c r="A88" s="170"/>
      <c r="B88" s="83">
        <f>SUM(D88:Q88)</f>
        <v>0</v>
      </c>
      <c r="C88" s="534"/>
      <c r="D88" s="122">
        <f t="shared" ref="D88:Q88" si="22">D89*D90</f>
        <v>0</v>
      </c>
      <c r="E88" s="122">
        <f t="shared" si="22"/>
        <v>0</v>
      </c>
      <c r="F88" s="122">
        <f t="shared" si="22"/>
        <v>0</v>
      </c>
      <c r="G88" s="122">
        <f t="shared" si="22"/>
        <v>0</v>
      </c>
      <c r="H88" s="122">
        <f t="shared" si="22"/>
        <v>0</v>
      </c>
      <c r="I88" s="122">
        <f t="shared" si="22"/>
        <v>0</v>
      </c>
      <c r="J88" s="122">
        <f t="shared" si="22"/>
        <v>0</v>
      </c>
      <c r="K88" s="122">
        <f t="shared" si="22"/>
        <v>0</v>
      </c>
      <c r="L88" s="122">
        <f t="shared" si="22"/>
        <v>0</v>
      </c>
      <c r="M88" s="122">
        <f t="shared" si="22"/>
        <v>0</v>
      </c>
      <c r="N88" s="122">
        <f t="shared" si="22"/>
        <v>0</v>
      </c>
      <c r="O88" s="122">
        <f t="shared" si="22"/>
        <v>0</v>
      </c>
      <c r="P88" s="122">
        <f t="shared" si="22"/>
        <v>0</v>
      </c>
      <c r="Q88" s="122">
        <f t="shared" si="22"/>
        <v>0</v>
      </c>
      <c r="R88" s="112"/>
      <c r="S88" s="163"/>
      <c r="T88" s="163"/>
      <c r="U88" s="163"/>
      <c r="V88" s="163"/>
      <c r="W88" s="163"/>
      <c r="X88" s="163"/>
      <c r="Y88" s="163"/>
      <c r="Z88" s="163"/>
      <c r="AA88" s="163"/>
      <c r="AB88" s="163"/>
      <c r="AC88" s="163"/>
      <c r="AD88" s="163"/>
      <c r="AE88" s="163"/>
    </row>
    <row r="89" spans="1:31" s="175" customFormat="1" ht="11.25" hidden="1" customHeight="1" x14ac:dyDescent="0.2">
      <c r="A89" s="171"/>
      <c r="B89" s="172" t="s">
        <v>124</v>
      </c>
      <c r="C89" s="534"/>
      <c r="D89" s="173">
        <v>0</v>
      </c>
      <c r="E89" s="173">
        <v>0</v>
      </c>
      <c r="F89" s="173">
        <v>0</v>
      </c>
      <c r="G89" s="173">
        <v>0</v>
      </c>
      <c r="H89" s="173">
        <v>0</v>
      </c>
      <c r="I89" s="173">
        <v>0</v>
      </c>
      <c r="J89" s="173">
        <v>0</v>
      </c>
      <c r="K89" s="173">
        <v>0</v>
      </c>
      <c r="L89" s="173">
        <v>0</v>
      </c>
      <c r="M89" s="173">
        <v>0</v>
      </c>
      <c r="N89" s="173">
        <v>0</v>
      </c>
      <c r="O89" s="173">
        <v>0</v>
      </c>
      <c r="P89" s="173">
        <v>0</v>
      </c>
      <c r="Q89" s="173">
        <v>0</v>
      </c>
      <c r="R89" s="174"/>
      <c r="S89" s="174"/>
      <c r="T89" s="174"/>
      <c r="U89" s="174"/>
      <c r="V89" s="174"/>
      <c r="W89" s="174"/>
      <c r="X89" s="174"/>
      <c r="Y89" s="174"/>
      <c r="Z89" s="174"/>
      <c r="AA89" s="174"/>
      <c r="AB89" s="174"/>
      <c r="AC89" s="174"/>
      <c r="AD89" s="174"/>
      <c r="AE89" s="174"/>
    </row>
    <row r="90" spans="1:31" s="175" customFormat="1" ht="11.25" hidden="1" customHeight="1" x14ac:dyDescent="0.2">
      <c r="A90" s="171"/>
      <c r="B90" s="172" t="s">
        <v>124</v>
      </c>
      <c r="C90" s="534"/>
      <c r="D90" s="173">
        <v>0</v>
      </c>
      <c r="E90" s="173">
        <v>0</v>
      </c>
      <c r="F90" s="173">
        <v>0</v>
      </c>
      <c r="G90" s="173">
        <v>0</v>
      </c>
      <c r="H90" s="173">
        <v>0</v>
      </c>
      <c r="I90" s="173">
        <v>0</v>
      </c>
      <c r="J90" s="173">
        <v>0</v>
      </c>
      <c r="K90" s="173">
        <v>0</v>
      </c>
      <c r="L90" s="173">
        <v>0</v>
      </c>
      <c r="M90" s="173">
        <v>0</v>
      </c>
      <c r="N90" s="173">
        <v>0</v>
      </c>
      <c r="O90" s="173">
        <v>0</v>
      </c>
      <c r="P90" s="173">
        <v>0</v>
      </c>
      <c r="Q90" s="173">
        <v>0</v>
      </c>
      <c r="R90" s="174"/>
      <c r="S90" s="174"/>
      <c r="T90" s="174"/>
      <c r="U90" s="174"/>
      <c r="V90" s="174"/>
      <c r="W90" s="174"/>
      <c r="X90" s="174"/>
      <c r="Y90" s="174"/>
      <c r="Z90" s="174"/>
      <c r="AA90" s="174"/>
      <c r="AB90" s="174"/>
      <c r="AC90" s="174"/>
      <c r="AD90" s="174"/>
      <c r="AE90" s="174"/>
    </row>
    <row r="91" spans="1:31" s="75" customFormat="1" hidden="1" x14ac:dyDescent="0.2">
      <c r="A91" s="170"/>
      <c r="B91" s="83">
        <f>SUM(D91:Q91)</f>
        <v>0</v>
      </c>
      <c r="C91" s="534"/>
      <c r="D91" s="122">
        <f t="shared" ref="D91:Q91" si="23">D92*D93</f>
        <v>0</v>
      </c>
      <c r="E91" s="122">
        <f t="shared" si="23"/>
        <v>0</v>
      </c>
      <c r="F91" s="122">
        <f t="shared" si="23"/>
        <v>0</v>
      </c>
      <c r="G91" s="122">
        <f t="shared" si="23"/>
        <v>0</v>
      </c>
      <c r="H91" s="122">
        <f t="shared" si="23"/>
        <v>0</v>
      </c>
      <c r="I91" s="122">
        <f t="shared" si="23"/>
        <v>0</v>
      </c>
      <c r="J91" s="122">
        <f t="shared" si="23"/>
        <v>0</v>
      </c>
      <c r="K91" s="122">
        <f t="shared" si="23"/>
        <v>0</v>
      </c>
      <c r="L91" s="122">
        <f t="shared" si="23"/>
        <v>0</v>
      </c>
      <c r="M91" s="122">
        <f t="shared" si="23"/>
        <v>0</v>
      </c>
      <c r="N91" s="122">
        <f t="shared" si="23"/>
        <v>0</v>
      </c>
      <c r="O91" s="122">
        <f t="shared" si="23"/>
        <v>0</v>
      </c>
      <c r="P91" s="122">
        <f t="shared" si="23"/>
        <v>0</v>
      </c>
      <c r="Q91" s="122">
        <f t="shared" si="23"/>
        <v>0</v>
      </c>
      <c r="R91" s="112"/>
      <c r="S91" s="163"/>
      <c r="T91" s="163"/>
      <c r="U91" s="163"/>
      <c r="V91" s="163"/>
      <c r="W91" s="163"/>
      <c r="X91" s="163"/>
      <c r="Y91" s="163"/>
      <c r="Z91" s="163"/>
      <c r="AA91" s="163"/>
      <c r="AB91" s="163"/>
      <c r="AC91" s="163"/>
      <c r="AD91" s="163"/>
      <c r="AE91" s="163"/>
    </row>
    <row r="92" spans="1:31" s="175" customFormat="1" ht="11.25" hidden="1" customHeight="1" x14ac:dyDescent="0.2">
      <c r="A92" s="171"/>
      <c r="B92" s="172" t="s">
        <v>124</v>
      </c>
      <c r="C92" s="534"/>
      <c r="D92" s="173">
        <v>0</v>
      </c>
      <c r="E92" s="173">
        <v>0</v>
      </c>
      <c r="F92" s="173">
        <v>0</v>
      </c>
      <c r="G92" s="173">
        <v>0</v>
      </c>
      <c r="H92" s="173">
        <v>0</v>
      </c>
      <c r="I92" s="173">
        <v>0</v>
      </c>
      <c r="J92" s="173">
        <v>0</v>
      </c>
      <c r="K92" s="173">
        <v>0</v>
      </c>
      <c r="L92" s="173">
        <v>0</v>
      </c>
      <c r="M92" s="173">
        <v>0</v>
      </c>
      <c r="N92" s="173">
        <v>0</v>
      </c>
      <c r="O92" s="173">
        <v>0</v>
      </c>
      <c r="P92" s="173">
        <v>0</v>
      </c>
      <c r="Q92" s="173">
        <v>0</v>
      </c>
      <c r="R92" s="174"/>
      <c r="S92" s="174"/>
      <c r="T92" s="174"/>
      <c r="U92" s="174"/>
      <c r="V92" s="174"/>
      <c r="W92" s="174"/>
      <c r="X92" s="174"/>
      <c r="Y92" s="174"/>
      <c r="Z92" s="174"/>
      <c r="AA92" s="174"/>
      <c r="AB92" s="174"/>
      <c r="AC92" s="174"/>
      <c r="AD92" s="174"/>
      <c r="AE92" s="174"/>
    </row>
    <row r="93" spans="1:31" s="175" customFormat="1" ht="11.25" hidden="1" customHeight="1" x14ac:dyDescent="0.2">
      <c r="A93" s="171"/>
      <c r="B93" s="172" t="s">
        <v>124</v>
      </c>
      <c r="C93" s="534"/>
      <c r="D93" s="173">
        <v>0</v>
      </c>
      <c r="E93" s="173">
        <v>0</v>
      </c>
      <c r="F93" s="173">
        <v>0</v>
      </c>
      <c r="G93" s="173">
        <v>0</v>
      </c>
      <c r="H93" s="173">
        <v>0</v>
      </c>
      <c r="I93" s="173">
        <v>0</v>
      </c>
      <c r="J93" s="173">
        <v>0</v>
      </c>
      <c r="K93" s="173">
        <v>0</v>
      </c>
      <c r="L93" s="173">
        <v>0</v>
      </c>
      <c r="M93" s="173">
        <v>0</v>
      </c>
      <c r="N93" s="173">
        <v>0</v>
      </c>
      <c r="O93" s="173">
        <v>0</v>
      </c>
      <c r="P93" s="173">
        <v>0</v>
      </c>
      <c r="Q93" s="173">
        <v>0</v>
      </c>
      <c r="R93" s="174"/>
      <c r="S93" s="174"/>
      <c r="T93" s="174"/>
      <c r="U93" s="174"/>
      <c r="V93" s="174"/>
      <c r="W93" s="174"/>
      <c r="X93" s="174"/>
      <c r="Y93" s="174"/>
      <c r="Z93" s="174"/>
      <c r="AA93" s="174"/>
      <c r="AB93" s="174"/>
      <c r="AC93" s="174"/>
      <c r="AD93" s="174"/>
      <c r="AE93" s="174"/>
    </row>
    <row r="94" spans="1:31" s="75" customFormat="1" x14ac:dyDescent="0.2">
      <c r="A94" s="166" t="s">
        <v>300</v>
      </c>
      <c r="B94" s="83">
        <f>SUM(D94:Q94)</f>
        <v>0</v>
      </c>
      <c r="C94" s="534"/>
      <c r="D94" s="122">
        <f t="shared" ref="D94:Q94" si="24">D95*D96</f>
        <v>0</v>
      </c>
      <c r="E94" s="122">
        <f t="shared" si="24"/>
        <v>0</v>
      </c>
      <c r="F94" s="122">
        <f t="shared" si="24"/>
        <v>0</v>
      </c>
      <c r="G94" s="122">
        <f t="shared" si="24"/>
        <v>0</v>
      </c>
      <c r="H94" s="122">
        <f t="shared" si="24"/>
        <v>0</v>
      </c>
      <c r="I94" s="122">
        <f t="shared" si="24"/>
        <v>0</v>
      </c>
      <c r="J94" s="122">
        <f t="shared" si="24"/>
        <v>0</v>
      </c>
      <c r="K94" s="122">
        <f t="shared" si="24"/>
        <v>0</v>
      </c>
      <c r="L94" s="122">
        <f t="shared" si="24"/>
        <v>0</v>
      </c>
      <c r="M94" s="122">
        <f t="shared" si="24"/>
        <v>0</v>
      </c>
      <c r="N94" s="122">
        <f t="shared" si="24"/>
        <v>0</v>
      </c>
      <c r="O94" s="122">
        <f t="shared" si="24"/>
        <v>0</v>
      </c>
      <c r="P94" s="122">
        <f t="shared" si="24"/>
        <v>0</v>
      </c>
      <c r="Q94" s="122">
        <f t="shared" si="24"/>
        <v>0</v>
      </c>
      <c r="R94" s="112"/>
      <c r="S94" s="163"/>
      <c r="T94" s="163"/>
      <c r="U94" s="163"/>
      <c r="V94" s="163"/>
      <c r="W94" s="163"/>
      <c r="X94" s="163"/>
      <c r="Y94" s="163"/>
      <c r="Z94" s="163"/>
      <c r="AA94" s="163"/>
      <c r="AB94" s="163"/>
      <c r="AC94" s="163"/>
      <c r="AD94" s="163"/>
      <c r="AE94" s="163"/>
    </row>
    <row r="95" spans="1:31" s="175" customFormat="1" ht="11.25" customHeight="1" x14ac:dyDescent="0.2">
      <c r="A95" s="171" t="s">
        <v>301</v>
      </c>
      <c r="B95" s="172" t="s">
        <v>124</v>
      </c>
      <c r="C95" s="534"/>
      <c r="D95" s="173">
        <v>0</v>
      </c>
      <c r="E95" s="173">
        <v>0</v>
      </c>
      <c r="F95" s="173">
        <v>0</v>
      </c>
      <c r="G95" s="173">
        <v>0</v>
      </c>
      <c r="H95" s="173">
        <v>0</v>
      </c>
      <c r="I95" s="173">
        <v>0</v>
      </c>
      <c r="J95" s="173">
        <v>0</v>
      </c>
      <c r="K95" s="173">
        <v>0</v>
      </c>
      <c r="L95" s="173">
        <v>0</v>
      </c>
      <c r="M95" s="173">
        <v>0</v>
      </c>
      <c r="N95" s="173">
        <v>0</v>
      </c>
      <c r="O95" s="173">
        <v>0</v>
      </c>
      <c r="P95" s="173">
        <v>0</v>
      </c>
      <c r="Q95" s="173">
        <v>0</v>
      </c>
      <c r="R95" s="174"/>
      <c r="S95" s="174"/>
      <c r="T95" s="174"/>
      <c r="U95" s="174"/>
      <c r="V95" s="174"/>
      <c r="W95" s="174"/>
      <c r="X95" s="174"/>
      <c r="Y95" s="174"/>
      <c r="Z95" s="174"/>
      <c r="AA95" s="174"/>
      <c r="AB95" s="174"/>
      <c r="AC95" s="174"/>
      <c r="AD95" s="174"/>
      <c r="AE95" s="174"/>
    </row>
    <row r="96" spans="1:31" s="175" customFormat="1" ht="11.25" customHeight="1" x14ac:dyDescent="0.2">
      <c r="A96" s="171" t="s">
        <v>302</v>
      </c>
      <c r="B96" s="172" t="s">
        <v>124</v>
      </c>
      <c r="C96" s="534"/>
      <c r="D96" s="173">
        <v>0</v>
      </c>
      <c r="E96" s="173">
        <v>0</v>
      </c>
      <c r="F96" s="173">
        <v>0</v>
      </c>
      <c r="G96" s="173">
        <v>0</v>
      </c>
      <c r="H96" s="173">
        <v>0</v>
      </c>
      <c r="I96" s="173">
        <v>0</v>
      </c>
      <c r="J96" s="173">
        <v>0</v>
      </c>
      <c r="K96" s="173">
        <v>0</v>
      </c>
      <c r="L96" s="173">
        <v>0</v>
      </c>
      <c r="M96" s="173">
        <v>0</v>
      </c>
      <c r="N96" s="173">
        <v>0</v>
      </c>
      <c r="O96" s="173">
        <v>0</v>
      </c>
      <c r="P96" s="173">
        <v>0</v>
      </c>
      <c r="Q96" s="173">
        <v>0</v>
      </c>
      <c r="R96" s="174"/>
      <c r="S96" s="174"/>
      <c r="T96" s="174"/>
      <c r="U96" s="174"/>
      <c r="V96" s="174"/>
      <c r="W96" s="174"/>
      <c r="X96" s="174"/>
      <c r="Y96" s="174"/>
      <c r="Z96" s="174"/>
      <c r="AA96" s="174"/>
      <c r="AB96" s="174"/>
      <c r="AC96" s="174"/>
      <c r="AD96" s="174"/>
      <c r="AE96" s="174"/>
    </row>
    <row r="97" spans="1:31" s="75" customFormat="1" hidden="1" x14ac:dyDescent="0.2">
      <c r="A97" s="170"/>
      <c r="B97" s="83">
        <f>SUM(D97:Q97)</f>
        <v>0</v>
      </c>
      <c r="C97" s="534"/>
      <c r="D97" s="173">
        <v>0</v>
      </c>
      <c r="E97" s="173">
        <v>0</v>
      </c>
      <c r="F97" s="173">
        <v>0</v>
      </c>
      <c r="G97" s="173">
        <v>0</v>
      </c>
      <c r="H97" s="173">
        <v>0</v>
      </c>
      <c r="I97" s="173">
        <v>0</v>
      </c>
      <c r="J97" s="173">
        <v>0</v>
      </c>
      <c r="K97" s="173">
        <v>0</v>
      </c>
      <c r="L97" s="173">
        <v>0</v>
      </c>
      <c r="M97" s="173">
        <v>0</v>
      </c>
      <c r="N97" s="173">
        <v>0</v>
      </c>
      <c r="O97" s="173">
        <v>0</v>
      </c>
      <c r="P97" s="173">
        <v>0</v>
      </c>
      <c r="Q97" s="173">
        <v>0</v>
      </c>
      <c r="R97" s="112"/>
      <c r="S97" s="163"/>
      <c r="T97" s="163"/>
      <c r="U97" s="163"/>
      <c r="V97" s="163"/>
      <c r="W97" s="163"/>
      <c r="X97" s="163"/>
      <c r="Y97" s="163"/>
      <c r="Z97" s="163"/>
      <c r="AA97" s="163"/>
      <c r="AB97" s="163"/>
      <c r="AC97" s="163"/>
      <c r="AD97" s="163"/>
      <c r="AE97" s="163"/>
    </row>
    <row r="98" spans="1:31" s="75" customFormat="1" ht="15" customHeight="1" x14ac:dyDescent="0.2">
      <c r="A98" s="176" t="s">
        <v>126</v>
      </c>
      <c r="B98" s="83">
        <f>SUM(D98:Q98)</f>
        <v>0</v>
      </c>
      <c r="C98" s="534"/>
      <c r="D98" s="173">
        <v>0</v>
      </c>
      <c r="E98" s="173">
        <v>0</v>
      </c>
      <c r="F98" s="173">
        <v>0</v>
      </c>
      <c r="G98" s="173">
        <v>0</v>
      </c>
      <c r="H98" s="173">
        <v>0</v>
      </c>
      <c r="I98" s="173">
        <v>0</v>
      </c>
      <c r="J98" s="173">
        <v>0</v>
      </c>
      <c r="K98" s="173">
        <v>0</v>
      </c>
      <c r="L98" s="173">
        <v>0</v>
      </c>
      <c r="M98" s="173">
        <v>0</v>
      </c>
      <c r="N98" s="173">
        <v>0</v>
      </c>
      <c r="O98" s="173">
        <v>0</v>
      </c>
      <c r="P98" s="173">
        <v>0</v>
      </c>
      <c r="Q98" s="173">
        <v>0</v>
      </c>
      <c r="R98" s="112"/>
      <c r="S98" s="163"/>
      <c r="T98" s="163"/>
      <c r="U98" s="163"/>
      <c r="V98" s="163"/>
      <c r="W98" s="163"/>
      <c r="X98" s="163"/>
      <c r="Y98" s="163"/>
      <c r="Z98" s="163"/>
      <c r="AA98" s="163"/>
      <c r="AB98" s="163"/>
      <c r="AC98" s="163"/>
      <c r="AD98" s="163"/>
      <c r="AE98" s="163"/>
    </row>
    <row r="99" spans="1:31" s="75" customFormat="1" ht="15" customHeight="1" x14ac:dyDescent="0.2">
      <c r="A99" s="176" t="s">
        <v>127</v>
      </c>
      <c r="B99" s="83">
        <f t="shared" ref="B99" si="25">SUM(C99:M99)</f>
        <v>0</v>
      </c>
      <c r="C99" s="534"/>
      <c r="D99" s="173">
        <v>0</v>
      </c>
      <c r="E99" s="173">
        <v>0</v>
      </c>
      <c r="F99" s="173">
        <v>0</v>
      </c>
      <c r="G99" s="173">
        <v>0</v>
      </c>
      <c r="H99" s="173">
        <v>0</v>
      </c>
      <c r="I99" s="173">
        <v>0</v>
      </c>
      <c r="J99" s="173">
        <v>0</v>
      </c>
      <c r="K99" s="173">
        <v>0</v>
      </c>
      <c r="L99" s="173">
        <v>0</v>
      </c>
      <c r="M99" s="173">
        <v>0</v>
      </c>
      <c r="N99" s="173">
        <v>0</v>
      </c>
      <c r="O99" s="173">
        <v>0</v>
      </c>
      <c r="P99" s="173">
        <v>0</v>
      </c>
      <c r="Q99" s="173">
        <v>0</v>
      </c>
      <c r="R99" s="112"/>
      <c r="S99" s="163"/>
      <c r="T99" s="163"/>
      <c r="U99" s="163"/>
      <c r="V99" s="163"/>
      <c r="W99" s="163"/>
      <c r="X99" s="163"/>
      <c r="Y99" s="163"/>
      <c r="Z99" s="163"/>
      <c r="AA99" s="163"/>
      <c r="AB99" s="163"/>
      <c r="AC99" s="163"/>
      <c r="AD99" s="163"/>
      <c r="AE99" s="163"/>
    </row>
    <row r="100" spans="1:31" s="75" customFormat="1" x14ac:dyDescent="0.2">
      <c r="A100" s="176" t="s">
        <v>128</v>
      </c>
      <c r="B100" s="83">
        <f>SUM(D100:Q100)</f>
        <v>0</v>
      </c>
      <c r="C100" s="534"/>
      <c r="D100" s="173">
        <v>0</v>
      </c>
      <c r="E100" s="173">
        <v>0</v>
      </c>
      <c r="F100" s="173">
        <v>0</v>
      </c>
      <c r="G100" s="173">
        <v>0</v>
      </c>
      <c r="H100" s="173">
        <v>0</v>
      </c>
      <c r="I100" s="173">
        <v>0</v>
      </c>
      <c r="J100" s="173">
        <v>0</v>
      </c>
      <c r="K100" s="173">
        <v>0</v>
      </c>
      <c r="L100" s="173">
        <v>0</v>
      </c>
      <c r="M100" s="173">
        <v>0</v>
      </c>
      <c r="N100" s="173">
        <v>0</v>
      </c>
      <c r="O100" s="173">
        <v>0</v>
      </c>
      <c r="P100" s="173">
        <v>0</v>
      </c>
      <c r="Q100" s="173">
        <v>0</v>
      </c>
      <c r="R100" s="112"/>
      <c r="S100" s="163"/>
      <c r="T100" s="163"/>
      <c r="U100" s="163"/>
      <c r="V100" s="163"/>
      <c r="W100" s="163"/>
      <c r="X100" s="163"/>
      <c r="Y100" s="163"/>
      <c r="Z100" s="163"/>
      <c r="AA100" s="163"/>
      <c r="AB100" s="163"/>
      <c r="AC100" s="163"/>
      <c r="AD100" s="163"/>
      <c r="AE100" s="163"/>
    </row>
    <row r="101" spans="1:31" s="75" customFormat="1" x14ac:dyDescent="0.2">
      <c r="A101" s="176" t="s">
        <v>129</v>
      </c>
      <c r="B101" s="83">
        <f>SUM(D101:Q101)</f>
        <v>0</v>
      </c>
      <c r="C101" s="534"/>
      <c r="D101" s="173">
        <v>0</v>
      </c>
      <c r="E101" s="173">
        <v>0</v>
      </c>
      <c r="F101" s="173">
        <v>0</v>
      </c>
      <c r="G101" s="173">
        <v>0</v>
      </c>
      <c r="H101" s="173">
        <v>0</v>
      </c>
      <c r="I101" s="173">
        <v>0</v>
      </c>
      <c r="J101" s="173">
        <v>0</v>
      </c>
      <c r="K101" s="173">
        <v>0</v>
      </c>
      <c r="L101" s="173">
        <v>0</v>
      </c>
      <c r="M101" s="173">
        <v>0</v>
      </c>
      <c r="N101" s="173">
        <v>0</v>
      </c>
      <c r="O101" s="173">
        <v>0</v>
      </c>
      <c r="P101" s="173">
        <v>0</v>
      </c>
      <c r="Q101" s="173">
        <v>0</v>
      </c>
      <c r="R101" s="112"/>
      <c r="S101" s="163"/>
      <c r="T101" s="163"/>
      <c r="U101" s="163"/>
      <c r="V101" s="163"/>
      <c r="W101" s="163"/>
      <c r="X101" s="163"/>
      <c r="Y101" s="163"/>
      <c r="Z101" s="163"/>
      <c r="AA101" s="163"/>
      <c r="AB101" s="163"/>
      <c r="AC101" s="163"/>
      <c r="AD101" s="163"/>
      <c r="AE101" s="163"/>
    </row>
    <row r="102" spans="1:31" s="75" customFormat="1" ht="25.5" x14ac:dyDescent="0.2">
      <c r="A102" s="177" t="s">
        <v>130</v>
      </c>
      <c r="B102" s="83">
        <f>SUM(D102:Q102)</f>
        <v>0</v>
      </c>
      <c r="C102" s="534"/>
      <c r="D102" s="173">
        <v>0</v>
      </c>
      <c r="E102" s="173">
        <v>0</v>
      </c>
      <c r="F102" s="173">
        <v>0</v>
      </c>
      <c r="G102" s="173">
        <v>0</v>
      </c>
      <c r="H102" s="173">
        <v>0</v>
      </c>
      <c r="I102" s="173">
        <v>0</v>
      </c>
      <c r="J102" s="173">
        <v>0</v>
      </c>
      <c r="K102" s="173">
        <v>0</v>
      </c>
      <c r="L102" s="173">
        <v>0</v>
      </c>
      <c r="M102" s="173">
        <v>0</v>
      </c>
      <c r="N102" s="173">
        <v>0</v>
      </c>
      <c r="O102" s="173">
        <v>0</v>
      </c>
      <c r="P102" s="173">
        <v>0</v>
      </c>
      <c r="Q102" s="173">
        <v>0</v>
      </c>
      <c r="R102" s="112"/>
      <c r="S102" s="163"/>
      <c r="T102" s="163"/>
      <c r="U102" s="163"/>
      <c r="V102" s="163"/>
      <c r="W102" s="163"/>
      <c r="X102" s="163"/>
      <c r="Y102" s="163"/>
      <c r="Z102" s="163"/>
      <c r="AA102" s="163"/>
      <c r="AB102" s="163"/>
      <c r="AC102" s="163"/>
      <c r="AD102" s="163"/>
      <c r="AE102" s="163"/>
    </row>
    <row r="103" spans="1:31" s="75" customFormat="1" hidden="1" x14ac:dyDescent="0.2">
      <c r="A103" s="177"/>
      <c r="B103" s="83">
        <f>SUM(D103:Q103)</f>
        <v>0</v>
      </c>
      <c r="C103" s="534"/>
      <c r="D103" s="173">
        <v>0</v>
      </c>
      <c r="E103" s="173">
        <v>0</v>
      </c>
      <c r="F103" s="173">
        <v>0</v>
      </c>
      <c r="G103" s="173">
        <v>0</v>
      </c>
      <c r="H103" s="173">
        <v>0</v>
      </c>
      <c r="I103" s="173">
        <v>0</v>
      </c>
      <c r="J103" s="173">
        <v>0</v>
      </c>
      <c r="K103" s="173">
        <v>0</v>
      </c>
      <c r="L103" s="173">
        <v>0</v>
      </c>
      <c r="M103" s="173">
        <v>0</v>
      </c>
      <c r="N103" s="173">
        <v>0</v>
      </c>
      <c r="O103" s="173">
        <v>0</v>
      </c>
      <c r="P103" s="173">
        <v>0</v>
      </c>
      <c r="Q103" s="173">
        <v>0</v>
      </c>
      <c r="R103" s="112"/>
      <c r="S103" s="163"/>
      <c r="T103" s="163"/>
      <c r="U103" s="163"/>
      <c r="V103" s="163"/>
      <c r="W103" s="163"/>
      <c r="X103" s="163"/>
      <c r="Y103" s="163"/>
      <c r="Z103" s="163"/>
      <c r="AA103" s="163"/>
      <c r="AB103" s="163"/>
      <c r="AC103" s="163"/>
      <c r="AD103" s="163"/>
      <c r="AE103" s="163"/>
    </row>
    <row r="104" spans="1:31" s="75" customFormat="1" hidden="1" x14ac:dyDescent="0.2">
      <c r="A104" s="170"/>
      <c r="B104" s="83">
        <f>SUM(D104:Q104)</f>
        <v>0</v>
      </c>
      <c r="C104" s="534"/>
      <c r="D104" s="122">
        <f t="shared" ref="D104:Q104" si="26">D105*D106</f>
        <v>0</v>
      </c>
      <c r="E104" s="122">
        <f t="shared" si="26"/>
        <v>0</v>
      </c>
      <c r="F104" s="122">
        <f t="shared" si="26"/>
        <v>0</v>
      </c>
      <c r="G104" s="122">
        <f t="shared" si="26"/>
        <v>0</v>
      </c>
      <c r="H104" s="122">
        <f t="shared" si="26"/>
        <v>0</v>
      </c>
      <c r="I104" s="122">
        <f t="shared" si="26"/>
        <v>0</v>
      </c>
      <c r="J104" s="122">
        <f t="shared" si="26"/>
        <v>0</v>
      </c>
      <c r="K104" s="122">
        <f t="shared" si="26"/>
        <v>0</v>
      </c>
      <c r="L104" s="122">
        <f t="shared" si="26"/>
        <v>0</v>
      </c>
      <c r="M104" s="122">
        <f t="shared" si="26"/>
        <v>0</v>
      </c>
      <c r="N104" s="122">
        <f t="shared" si="26"/>
        <v>0</v>
      </c>
      <c r="O104" s="122">
        <f t="shared" si="26"/>
        <v>0</v>
      </c>
      <c r="P104" s="122">
        <f t="shared" si="26"/>
        <v>0</v>
      </c>
      <c r="Q104" s="122">
        <f t="shared" si="26"/>
        <v>0</v>
      </c>
      <c r="R104" s="112"/>
      <c r="S104" s="163"/>
      <c r="T104" s="163"/>
      <c r="U104" s="163"/>
      <c r="V104" s="163"/>
      <c r="W104" s="163"/>
      <c r="X104" s="163"/>
      <c r="Y104" s="163"/>
      <c r="Z104" s="163"/>
      <c r="AA104" s="163"/>
      <c r="AB104" s="163"/>
      <c r="AC104" s="163"/>
      <c r="AD104" s="163"/>
      <c r="AE104" s="163"/>
    </row>
    <row r="105" spans="1:31" s="175" customFormat="1" ht="11.25" hidden="1" customHeight="1" x14ac:dyDescent="0.2">
      <c r="A105" s="171"/>
      <c r="B105" s="172" t="s">
        <v>124</v>
      </c>
      <c r="C105" s="534"/>
      <c r="D105" s="173">
        <v>0</v>
      </c>
      <c r="E105" s="173">
        <v>0</v>
      </c>
      <c r="F105" s="173">
        <v>0</v>
      </c>
      <c r="G105" s="173">
        <v>0</v>
      </c>
      <c r="H105" s="173">
        <v>0</v>
      </c>
      <c r="I105" s="173">
        <v>0</v>
      </c>
      <c r="J105" s="173">
        <v>0</v>
      </c>
      <c r="K105" s="173">
        <v>0</v>
      </c>
      <c r="L105" s="173">
        <v>0</v>
      </c>
      <c r="M105" s="173">
        <v>0</v>
      </c>
      <c r="N105" s="173">
        <v>0</v>
      </c>
      <c r="O105" s="173">
        <v>0</v>
      </c>
      <c r="P105" s="173">
        <v>0</v>
      </c>
      <c r="Q105" s="173">
        <v>0</v>
      </c>
      <c r="R105" s="174"/>
      <c r="S105" s="174"/>
      <c r="T105" s="174"/>
      <c r="U105" s="174"/>
      <c r="V105" s="174"/>
      <c r="W105" s="174"/>
      <c r="X105" s="174"/>
      <c r="Y105" s="174"/>
      <c r="Z105" s="174"/>
      <c r="AA105" s="174"/>
      <c r="AB105" s="174"/>
      <c r="AC105" s="174"/>
      <c r="AD105" s="174"/>
      <c r="AE105" s="174"/>
    </row>
    <row r="106" spans="1:31" s="175" customFormat="1" ht="11.25" hidden="1" customHeight="1" x14ac:dyDescent="0.2">
      <c r="A106" s="171"/>
      <c r="B106" s="172" t="s">
        <v>124</v>
      </c>
      <c r="C106" s="534"/>
      <c r="D106" s="173">
        <v>0</v>
      </c>
      <c r="E106" s="173">
        <v>0</v>
      </c>
      <c r="F106" s="173">
        <v>0</v>
      </c>
      <c r="G106" s="173">
        <v>0</v>
      </c>
      <c r="H106" s="173">
        <v>0</v>
      </c>
      <c r="I106" s="173">
        <v>0</v>
      </c>
      <c r="J106" s="173">
        <v>0</v>
      </c>
      <c r="K106" s="173">
        <v>0</v>
      </c>
      <c r="L106" s="173">
        <v>0</v>
      </c>
      <c r="M106" s="173">
        <v>0</v>
      </c>
      <c r="N106" s="173">
        <v>0</v>
      </c>
      <c r="O106" s="173">
        <v>0</v>
      </c>
      <c r="P106" s="173">
        <v>0</v>
      </c>
      <c r="Q106" s="173">
        <v>0</v>
      </c>
      <c r="R106" s="174"/>
      <c r="S106" s="174"/>
      <c r="T106" s="174"/>
      <c r="U106" s="174"/>
      <c r="V106" s="174"/>
      <c r="W106" s="174"/>
      <c r="X106" s="174"/>
      <c r="Y106" s="174"/>
      <c r="Z106" s="174"/>
      <c r="AA106" s="174"/>
      <c r="AB106" s="174"/>
      <c r="AC106" s="174"/>
      <c r="AD106" s="174"/>
      <c r="AE106" s="174"/>
    </row>
    <row r="107" spans="1:31" s="75" customFormat="1" x14ac:dyDescent="0.2">
      <c r="A107" s="170" t="s">
        <v>131</v>
      </c>
      <c r="B107" s="83">
        <f>SUM(D107:Q107)</f>
        <v>0</v>
      </c>
      <c r="C107" s="534"/>
      <c r="D107" s="173">
        <v>0</v>
      </c>
      <c r="E107" s="173">
        <v>0</v>
      </c>
      <c r="F107" s="173">
        <v>0</v>
      </c>
      <c r="G107" s="173">
        <v>0</v>
      </c>
      <c r="H107" s="173"/>
      <c r="I107" s="173">
        <v>0</v>
      </c>
      <c r="J107" s="173">
        <v>0</v>
      </c>
      <c r="K107" s="173">
        <v>0</v>
      </c>
      <c r="L107" s="173">
        <v>0</v>
      </c>
      <c r="M107" s="173">
        <v>0</v>
      </c>
      <c r="N107" s="173">
        <v>0</v>
      </c>
      <c r="O107" s="173">
        <v>0</v>
      </c>
      <c r="P107" s="173">
        <v>0</v>
      </c>
      <c r="Q107" s="173">
        <v>0</v>
      </c>
      <c r="R107" s="112"/>
      <c r="S107" s="163"/>
      <c r="T107" s="163"/>
      <c r="U107" s="163"/>
      <c r="V107" s="163"/>
      <c r="W107" s="163"/>
      <c r="X107" s="163"/>
      <c r="Y107" s="163"/>
      <c r="Z107" s="163"/>
      <c r="AA107" s="163"/>
      <c r="AB107" s="163"/>
      <c r="AC107" s="163"/>
      <c r="AD107" s="163"/>
      <c r="AE107" s="163"/>
    </row>
    <row r="108" spans="1:31" s="75" customFormat="1" ht="24" x14ac:dyDescent="0.2">
      <c r="A108" s="178" t="s">
        <v>310</v>
      </c>
      <c r="B108" s="83">
        <f t="shared" ref="B108:B109" si="27">SUM(D108:Q108)</f>
        <v>0</v>
      </c>
      <c r="C108" s="534"/>
      <c r="D108" s="173">
        <v>0</v>
      </c>
      <c r="E108" s="173">
        <v>0</v>
      </c>
      <c r="F108" s="173">
        <v>0</v>
      </c>
      <c r="G108" s="173">
        <v>0</v>
      </c>
      <c r="H108" s="173">
        <v>0</v>
      </c>
      <c r="I108" s="173">
        <v>0</v>
      </c>
      <c r="J108" s="173">
        <v>0</v>
      </c>
      <c r="K108" s="173">
        <v>0</v>
      </c>
      <c r="L108" s="173">
        <v>0</v>
      </c>
      <c r="M108" s="173">
        <v>0</v>
      </c>
      <c r="N108" s="173">
        <v>0</v>
      </c>
      <c r="O108" s="173">
        <v>0</v>
      </c>
      <c r="P108" s="173">
        <v>0</v>
      </c>
      <c r="Q108" s="173">
        <v>0</v>
      </c>
      <c r="R108" s="112"/>
      <c r="S108" s="163"/>
      <c r="T108" s="163"/>
      <c r="U108" s="163"/>
      <c r="V108" s="163"/>
      <c r="W108" s="163"/>
      <c r="X108" s="163"/>
      <c r="Y108" s="163"/>
      <c r="Z108" s="163"/>
      <c r="AA108" s="163"/>
      <c r="AB108" s="163"/>
      <c r="AC108" s="163"/>
      <c r="AD108" s="163"/>
      <c r="AE108" s="163"/>
    </row>
    <row r="109" spans="1:31" s="182" customFormat="1" ht="24" x14ac:dyDescent="0.2">
      <c r="A109" s="180" t="s">
        <v>311</v>
      </c>
      <c r="B109" s="83">
        <f t="shared" si="27"/>
        <v>0</v>
      </c>
      <c r="C109" s="534"/>
      <c r="D109" s="173">
        <v>0</v>
      </c>
      <c r="E109" s="173">
        <v>0</v>
      </c>
      <c r="F109" s="173">
        <v>0</v>
      </c>
      <c r="G109" s="173">
        <v>0</v>
      </c>
      <c r="H109" s="173">
        <v>0</v>
      </c>
      <c r="I109" s="173">
        <v>0</v>
      </c>
      <c r="J109" s="173">
        <v>0</v>
      </c>
      <c r="K109" s="173">
        <v>0</v>
      </c>
      <c r="L109" s="173">
        <v>0</v>
      </c>
      <c r="M109" s="173">
        <v>0</v>
      </c>
      <c r="N109" s="173">
        <v>0</v>
      </c>
      <c r="O109" s="173">
        <v>0</v>
      </c>
      <c r="P109" s="173">
        <v>0</v>
      </c>
      <c r="Q109" s="173">
        <v>0</v>
      </c>
      <c r="R109" s="181"/>
      <c r="S109" s="181"/>
      <c r="T109" s="181"/>
      <c r="U109" s="181"/>
      <c r="V109" s="181"/>
      <c r="W109" s="181"/>
      <c r="X109" s="181"/>
      <c r="Y109" s="181"/>
      <c r="Z109" s="181"/>
      <c r="AA109" s="181"/>
      <c r="AB109" s="181"/>
      <c r="AC109" s="181"/>
      <c r="AD109" s="181"/>
      <c r="AE109" s="181"/>
    </row>
    <row r="110" spans="1:31" s="187" customFormat="1" ht="26.25" customHeight="1" x14ac:dyDescent="0.25">
      <c r="A110" s="183" t="s">
        <v>132</v>
      </c>
      <c r="B110" s="83">
        <f>SUM(D110:Q110)</f>
        <v>0</v>
      </c>
      <c r="C110" s="534"/>
      <c r="D110" s="184">
        <f t="shared" ref="D110:Q110" si="28">D85+D88+D91+D94+SUM(D97:D101)+SUM(D102:D104)+SUM(D107:D109)</f>
        <v>0</v>
      </c>
      <c r="E110" s="184">
        <f t="shared" si="28"/>
        <v>0</v>
      </c>
      <c r="F110" s="184">
        <f t="shared" si="28"/>
        <v>0</v>
      </c>
      <c r="G110" s="184">
        <f t="shared" si="28"/>
        <v>0</v>
      </c>
      <c r="H110" s="184">
        <f t="shared" si="28"/>
        <v>0</v>
      </c>
      <c r="I110" s="184">
        <f t="shared" si="28"/>
        <v>0</v>
      </c>
      <c r="J110" s="184">
        <f t="shared" si="28"/>
        <v>0</v>
      </c>
      <c r="K110" s="184">
        <f t="shared" si="28"/>
        <v>0</v>
      </c>
      <c r="L110" s="184">
        <f t="shared" si="28"/>
        <v>0</v>
      </c>
      <c r="M110" s="184">
        <f t="shared" si="28"/>
        <v>0</v>
      </c>
      <c r="N110" s="184">
        <f t="shared" si="28"/>
        <v>0</v>
      </c>
      <c r="O110" s="184">
        <f t="shared" si="28"/>
        <v>0</v>
      </c>
      <c r="P110" s="184">
        <f t="shared" si="28"/>
        <v>0</v>
      </c>
      <c r="Q110" s="184">
        <f t="shared" si="28"/>
        <v>0</v>
      </c>
      <c r="R110" s="185"/>
      <c r="S110" s="186"/>
      <c r="T110" s="186"/>
      <c r="U110" s="186"/>
      <c r="V110" s="186"/>
      <c r="W110" s="186"/>
      <c r="X110" s="186"/>
      <c r="Y110" s="186"/>
      <c r="Z110" s="186"/>
      <c r="AA110" s="186"/>
      <c r="AB110" s="186"/>
      <c r="AC110" s="186"/>
      <c r="AD110" s="186"/>
      <c r="AE110" s="186"/>
    </row>
    <row r="111" spans="1:31" s="79" customFormat="1" ht="14.25" customHeight="1" x14ac:dyDescent="0.2">
      <c r="A111" s="189" t="s">
        <v>133</v>
      </c>
      <c r="B111" s="83"/>
      <c r="C111" s="534"/>
      <c r="D111" s="83"/>
      <c r="E111" s="83"/>
      <c r="F111" s="83"/>
      <c r="G111" s="83"/>
      <c r="H111" s="83"/>
      <c r="I111" s="83"/>
      <c r="J111" s="83"/>
      <c r="K111" s="83"/>
      <c r="L111" s="83"/>
      <c r="M111" s="83"/>
      <c r="N111" s="83"/>
      <c r="O111" s="83"/>
      <c r="P111" s="83"/>
      <c r="Q111" s="83"/>
      <c r="R111" s="113"/>
      <c r="S111" s="97"/>
      <c r="T111" s="97"/>
      <c r="U111" s="97"/>
      <c r="V111" s="97"/>
      <c r="W111" s="97"/>
      <c r="X111" s="97"/>
      <c r="Y111" s="97"/>
      <c r="Z111" s="97"/>
      <c r="AA111" s="97"/>
      <c r="AB111" s="97"/>
      <c r="AC111" s="97"/>
      <c r="AD111" s="97"/>
      <c r="AE111" s="97"/>
    </row>
    <row r="112" spans="1:31" s="85" customFormat="1" x14ac:dyDescent="0.2">
      <c r="A112" s="170" t="s">
        <v>134</v>
      </c>
      <c r="B112" s="83">
        <f>SUM(D112:Q112)</f>
        <v>0</v>
      </c>
      <c r="C112" s="534"/>
      <c r="D112" s="122">
        <f t="shared" ref="D112:Q112" si="29">D113*D114+D115*D116</f>
        <v>0</v>
      </c>
      <c r="E112" s="122">
        <f t="shared" si="29"/>
        <v>0</v>
      </c>
      <c r="F112" s="122">
        <f t="shared" si="29"/>
        <v>0</v>
      </c>
      <c r="G112" s="122">
        <f t="shared" si="29"/>
        <v>0</v>
      </c>
      <c r="H112" s="122">
        <f t="shared" si="29"/>
        <v>0</v>
      </c>
      <c r="I112" s="122">
        <f t="shared" si="29"/>
        <v>0</v>
      </c>
      <c r="J112" s="122">
        <f t="shared" si="29"/>
        <v>0</v>
      </c>
      <c r="K112" s="122">
        <f t="shared" si="29"/>
        <v>0</v>
      </c>
      <c r="L112" s="122">
        <f t="shared" si="29"/>
        <v>0</v>
      </c>
      <c r="M112" s="122">
        <f t="shared" si="29"/>
        <v>0</v>
      </c>
      <c r="N112" s="122">
        <f t="shared" si="29"/>
        <v>0</v>
      </c>
      <c r="O112" s="122">
        <f t="shared" si="29"/>
        <v>0</v>
      </c>
      <c r="P112" s="122">
        <f t="shared" si="29"/>
        <v>0</v>
      </c>
      <c r="Q112" s="122">
        <f t="shared" si="29"/>
        <v>0</v>
      </c>
      <c r="R112" s="112"/>
      <c r="S112" s="163"/>
      <c r="T112" s="163"/>
      <c r="U112" s="163"/>
      <c r="V112" s="163"/>
      <c r="W112" s="163"/>
      <c r="X112" s="163"/>
      <c r="Y112" s="163"/>
      <c r="Z112" s="163"/>
      <c r="AA112" s="163"/>
      <c r="AB112" s="163"/>
      <c r="AC112" s="163"/>
      <c r="AD112" s="163"/>
      <c r="AE112" s="163"/>
    </row>
    <row r="113" spans="1:31" s="175" customFormat="1" ht="11.25" customHeight="1" x14ac:dyDescent="0.2">
      <c r="A113" s="171" t="s">
        <v>307</v>
      </c>
      <c r="B113" s="172" t="s">
        <v>124</v>
      </c>
      <c r="C113" s="534"/>
      <c r="D113" s="173">
        <v>0</v>
      </c>
      <c r="E113" s="173">
        <v>0</v>
      </c>
      <c r="F113" s="173">
        <v>0</v>
      </c>
      <c r="G113" s="173">
        <v>0</v>
      </c>
      <c r="H113" s="173">
        <v>0</v>
      </c>
      <c r="I113" s="173">
        <v>0</v>
      </c>
      <c r="J113" s="173">
        <v>0</v>
      </c>
      <c r="K113" s="173">
        <v>0</v>
      </c>
      <c r="L113" s="173">
        <v>0</v>
      </c>
      <c r="M113" s="173">
        <v>0</v>
      </c>
      <c r="N113" s="173">
        <v>0</v>
      </c>
      <c r="O113" s="173">
        <v>0</v>
      </c>
      <c r="P113" s="173">
        <v>0</v>
      </c>
      <c r="Q113" s="173">
        <v>0</v>
      </c>
      <c r="R113" s="174"/>
      <c r="S113" s="174"/>
      <c r="T113" s="174"/>
      <c r="U113" s="174"/>
      <c r="V113" s="174"/>
      <c r="W113" s="174"/>
      <c r="X113" s="174"/>
      <c r="Y113" s="174"/>
      <c r="Z113" s="174"/>
      <c r="AA113" s="174"/>
      <c r="AB113" s="174"/>
      <c r="AC113" s="174"/>
      <c r="AD113" s="174"/>
      <c r="AE113" s="174"/>
    </row>
    <row r="114" spans="1:31" s="175" customFormat="1" ht="11.25" customHeight="1" x14ac:dyDescent="0.2">
      <c r="A114" s="171" t="s">
        <v>309</v>
      </c>
      <c r="B114" s="172" t="s">
        <v>124</v>
      </c>
      <c r="C114" s="534"/>
      <c r="D114" s="173">
        <v>0</v>
      </c>
      <c r="E114" s="173">
        <v>0</v>
      </c>
      <c r="F114" s="173">
        <v>0</v>
      </c>
      <c r="G114" s="173">
        <v>0</v>
      </c>
      <c r="H114" s="173">
        <v>0</v>
      </c>
      <c r="I114" s="173">
        <v>0</v>
      </c>
      <c r="J114" s="173">
        <v>0</v>
      </c>
      <c r="K114" s="173">
        <v>0</v>
      </c>
      <c r="L114" s="173">
        <v>0</v>
      </c>
      <c r="M114" s="173">
        <v>0</v>
      </c>
      <c r="N114" s="173">
        <v>0</v>
      </c>
      <c r="O114" s="173">
        <v>0</v>
      </c>
      <c r="P114" s="173">
        <v>0</v>
      </c>
      <c r="Q114" s="173">
        <v>0</v>
      </c>
      <c r="R114" s="174"/>
      <c r="S114" s="174"/>
      <c r="T114" s="174"/>
      <c r="U114" s="174"/>
      <c r="V114" s="174"/>
      <c r="W114" s="174"/>
      <c r="X114" s="174"/>
      <c r="Y114" s="174"/>
      <c r="Z114" s="174"/>
      <c r="AA114" s="174"/>
      <c r="AB114" s="174"/>
      <c r="AC114" s="174"/>
      <c r="AD114" s="174"/>
      <c r="AE114" s="174"/>
    </row>
    <row r="115" spans="1:31" s="175" customFormat="1" ht="11.25" customHeight="1" x14ac:dyDescent="0.2">
      <c r="A115" s="171" t="s">
        <v>308</v>
      </c>
      <c r="B115" s="172" t="s">
        <v>124</v>
      </c>
      <c r="C115" s="534"/>
      <c r="D115" s="173">
        <v>0</v>
      </c>
      <c r="E115" s="173">
        <v>0</v>
      </c>
      <c r="F115" s="173">
        <v>0</v>
      </c>
      <c r="G115" s="173">
        <v>0</v>
      </c>
      <c r="H115" s="173">
        <v>0</v>
      </c>
      <c r="I115" s="173">
        <v>0</v>
      </c>
      <c r="J115" s="173">
        <v>0</v>
      </c>
      <c r="K115" s="173">
        <v>0</v>
      </c>
      <c r="L115" s="173">
        <v>0</v>
      </c>
      <c r="M115" s="173">
        <v>0</v>
      </c>
      <c r="N115" s="173">
        <v>0</v>
      </c>
      <c r="O115" s="173">
        <v>0</v>
      </c>
      <c r="P115" s="173">
        <v>0</v>
      </c>
      <c r="Q115" s="173">
        <v>0</v>
      </c>
      <c r="R115" s="174"/>
      <c r="S115" s="174"/>
      <c r="T115" s="174"/>
      <c r="U115" s="174"/>
      <c r="V115" s="174"/>
      <c r="W115" s="174"/>
      <c r="X115" s="174"/>
      <c r="Y115" s="174"/>
      <c r="Z115" s="174"/>
      <c r="AA115" s="174"/>
      <c r="AB115" s="174"/>
      <c r="AC115" s="174"/>
      <c r="AD115" s="174"/>
      <c r="AE115" s="174"/>
    </row>
    <row r="116" spans="1:31" s="175" customFormat="1" ht="11.25" customHeight="1" x14ac:dyDescent="0.2">
      <c r="A116" s="171" t="s">
        <v>309</v>
      </c>
      <c r="B116" s="172" t="s">
        <v>124</v>
      </c>
      <c r="C116" s="534"/>
      <c r="D116" s="173">
        <v>0</v>
      </c>
      <c r="E116" s="173">
        <v>0</v>
      </c>
      <c r="F116" s="173">
        <v>0</v>
      </c>
      <c r="G116" s="173">
        <v>0</v>
      </c>
      <c r="H116" s="173">
        <v>0</v>
      </c>
      <c r="I116" s="173">
        <v>0</v>
      </c>
      <c r="J116" s="173">
        <v>0</v>
      </c>
      <c r="K116" s="173">
        <v>0</v>
      </c>
      <c r="L116" s="173">
        <v>0</v>
      </c>
      <c r="M116" s="173">
        <v>0</v>
      </c>
      <c r="N116" s="173">
        <v>0</v>
      </c>
      <c r="O116" s="173">
        <v>0</v>
      </c>
      <c r="P116" s="173">
        <v>0</v>
      </c>
      <c r="Q116" s="173">
        <v>0</v>
      </c>
      <c r="R116" s="174"/>
      <c r="S116" s="174"/>
      <c r="T116" s="174"/>
      <c r="U116" s="174"/>
      <c r="V116" s="174"/>
      <c r="W116" s="174"/>
      <c r="X116" s="174"/>
      <c r="Y116" s="174"/>
      <c r="Z116" s="174"/>
      <c r="AA116" s="174"/>
      <c r="AB116" s="174"/>
      <c r="AC116" s="174"/>
      <c r="AD116" s="174"/>
      <c r="AE116" s="174"/>
    </row>
    <row r="117" spans="1:31" s="85" customFormat="1" x14ac:dyDescent="0.2">
      <c r="A117" s="170" t="s">
        <v>303</v>
      </c>
      <c r="B117" s="83">
        <f>SUM(D117:Q117)</f>
        <v>0</v>
      </c>
      <c r="C117" s="534"/>
      <c r="D117" s="122">
        <f t="shared" ref="D117:Q117" si="30">D118*D119</f>
        <v>0</v>
      </c>
      <c r="E117" s="122">
        <f t="shared" si="30"/>
        <v>0</v>
      </c>
      <c r="F117" s="122">
        <f t="shared" si="30"/>
        <v>0</v>
      </c>
      <c r="G117" s="122">
        <f t="shared" si="30"/>
        <v>0</v>
      </c>
      <c r="H117" s="122">
        <f t="shared" si="30"/>
        <v>0</v>
      </c>
      <c r="I117" s="122">
        <f t="shared" si="30"/>
        <v>0</v>
      </c>
      <c r="J117" s="122">
        <f t="shared" si="30"/>
        <v>0</v>
      </c>
      <c r="K117" s="122">
        <f t="shared" si="30"/>
        <v>0</v>
      </c>
      <c r="L117" s="122">
        <f t="shared" si="30"/>
        <v>0</v>
      </c>
      <c r="M117" s="122">
        <f t="shared" si="30"/>
        <v>0</v>
      </c>
      <c r="N117" s="122">
        <f t="shared" si="30"/>
        <v>0</v>
      </c>
      <c r="O117" s="122">
        <f t="shared" si="30"/>
        <v>0</v>
      </c>
      <c r="P117" s="122">
        <f t="shared" si="30"/>
        <v>0</v>
      </c>
      <c r="Q117" s="122">
        <f t="shared" si="30"/>
        <v>0</v>
      </c>
      <c r="R117" s="112"/>
      <c r="S117" s="163"/>
      <c r="T117" s="163"/>
      <c r="U117" s="163"/>
      <c r="V117" s="163"/>
      <c r="W117" s="163"/>
      <c r="X117" s="163"/>
      <c r="Y117" s="163"/>
      <c r="Z117" s="163"/>
      <c r="AA117" s="163"/>
      <c r="AB117" s="163"/>
      <c r="AC117" s="163"/>
      <c r="AD117" s="163"/>
      <c r="AE117" s="163"/>
    </row>
    <row r="118" spans="1:31" s="175" customFormat="1" ht="11.25" customHeight="1" x14ac:dyDescent="0.2">
      <c r="A118" s="171" t="s">
        <v>304</v>
      </c>
      <c r="B118" s="172" t="s">
        <v>124</v>
      </c>
      <c r="C118" s="534"/>
      <c r="D118" s="173">
        <v>0</v>
      </c>
      <c r="E118" s="173">
        <v>0</v>
      </c>
      <c r="F118" s="173">
        <v>0</v>
      </c>
      <c r="G118" s="173">
        <v>0</v>
      </c>
      <c r="H118" s="173">
        <v>0</v>
      </c>
      <c r="I118" s="173">
        <v>0</v>
      </c>
      <c r="J118" s="173">
        <v>0</v>
      </c>
      <c r="K118" s="173">
        <v>0</v>
      </c>
      <c r="L118" s="173">
        <v>0</v>
      </c>
      <c r="M118" s="173">
        <v>0</v>
      </c>
      <c r="N118" s="173">
        <v>0</v>
      </c>
      <c r="O118" s="173">
        <v>0</v>
      </c>
      <c r="P118" s="173">
        <v>0</v>
      </c>
      <c r="Q118" s="173">
        <v>0</v>
      </c>
      <c r="R118" s="174"/>
      <c r="S118" s="174"/>
      <c r="T118" s="174"/>
      <c r="U118" s="174"/>
      <c r="V118" s="174"/>
      <c r="W118" s="174"/>
      <c r="X118" s="174"/>
      <c r="Y118" s="174"/>
      <c r="Z118" s="174"/>
      <c r="AA118" s="174"/>
      <c r="AB118" s="174"/>
      <c r="AC118" s="174"/>
      <c r="AD118" s="174"/>
      <c r="AE118" s="174"/>
    </row>
    <row r="119" spans="1:31" s="175" customFormat="1" ht="11.25" customHeight="1" x14ac:dyDescent="0.2">
      <c r="A119" s="171" t="s">
        <v>135</v>
      </c>
      <c r="B119" s="172" t="s">
        <v>124</v>
      </c>
      <c r="C119" s="534"/>
      <c r="D119" s="173">
        <v>0</v>
      </c>
      <c r="E119" s="173">
        <v>0</v>
      </c>
      <c r="F119" s="173">
        <v>0</v>
      </c>
      <c r="G119" s="173">
        <v>0</v>
      </c>
      <c r="H119" s="173">
        <v>0</v>
      </c>
      <c r="I119" s="173">
        <v>0</v>
      </c>
      <c r="J119" s="173">
        <v>0</v>
      </c>
      <c r="K119" s="173">
        <v>0</v>
      </c>
      <c r="L119" s="173">
        <v>0</v>
      </c>
      <c r="M119" s="173">
        <v>0</v>
      </c>
      <c r="N119" s="173">
        <v>0</v>
      </c>
      <c r="O119" s="173">
        <v>0</v>
      </c>
      <c r="P119" s="173">
        <v>0</v>
      </c>
      <c r="Q119" s="173">
        <v>0</v>
      </c>
      <c r="R119" s="174"/>
      <c r="S119" s="174"/>
      <c r="T119" s="174"/>
      <c r="U119" s="174"/>
      <c r="V119" s="174"/>
      <c r="W119" s="174"/>
      <c r="X119" s="174"/>
      <c r="Y119" s="174"/>
      <c r="Z119" s="174"/>
      <c r="AA119" s="174"/>
      <c r="AB119" s="174"/>
      <c r="AC119" s="174"/>
      <c r="AD119" s="174"/>
      <c r="AE119" s="174"/>
    </row>
    <row r="120" spans="1:31" s="85" customFormat="1" ht="25.5" x14ac:dyDescent="0.2">
      <c r="A120" s="170" t="s">
        <v>136</v>
      </c>
      <c r="B120" s="83">
        <f>SUM(D120:Q120)</f>
        <v>0</v>
      </c>
      <c r="C120" s="534"/>
      <c r="D120" s="84">
        <v>0</v>
      </c>
      <c r="E120" s="84">
        <v>0</v>
      </c>
      <c r="F120" s="84">
        <v>0</v>
      </c>
      <c r="G120" s="84">
        <v>0</v>
      </c>
      <c r="H120" s="84">
        <v>0</v>
      </c>
      <c r="I120" s="84">
        <v>0</v>
      </c>
      <c r="J120" s="84">
        <v>0</v>
      </c>
      <c r="K120" s="84">
        <v>0</v>
      </c>
      <c r="L120" s="84">
        <v>0</v>
      </c>
      <c r="M120" s="84">
        <v>0</v>
      </c>
      <c r="N120" s="84">
        <v>0</v>
      </c>
      <c r="O120" s="84">
        <v>0</v>
      </c>
      <c r="P120" s="84">
        <v>0</v>
      </c>
      <c r="Q120" s="84">
        <v>0</v>
      </c>
      <c r="R120" s="112"/>
      <c r="S120" s="163"/>
      <c r="T120" s="163"/>
      <c r="U120" s="163"/>
      <c r="V120" s="163"/>
      <c r="W120" s="163"/>
      <c r="X120" s="163"/>
      <c r="Y120" s="163"/>
      <c r="Z120" s="163"/>
      <c r="AA120" s="163"/>
      <c r="AB120" s="163"/>
      <c r="AC120" s="163"/>
      <c r="AD120" s="163"/>
      <c r="AE120" s="163"/>
    </row>
    <row r="121" spans="1:31" s="85" customFormat="1" hidden="1" x14ac:dyDescent="0.2">
      <c r="A121" s="170"/>
      <c r="B121" s="83">
        <f>SUM(D121:Q121)</f>
        <v>0</v>
      </c>
      <c r="C121" s="534"/>
      <c r="D121" s="122">
        <f t="shared" ref="D121:Q121" si="31">D122*D123</f>
        <v>0</v>
      </c>
      <c r="E121" s="122">
        <f t="shared" si="31"/>
        <v>0</v>
      </c>
      <c r="F121" s="122">
        <f t="shared" si="31"/>
        <v>0</v>
      </c>
      <c r="G121" s="122">
        <f t="shared" si="31"/>
        <v>0</v>
      </c>
      <c r="H121" s="122">
        <f t="shared" si="31"/>
        <v>0</v>
      </c>
      <c r="I121" s="122">
        <f t="shared" si="31"/>
        <v>0</v>
      </c>
      <c r="J121" s="122">
        <f t="shared" si="31"/>
        <v>0</v>
      </c>
      <c r="K121" s="122">
        <f t="shared" si="31"/>
        <v>0</v>
      </c>
      <c r="L121" s="122">
        <f t="shared" si="31"/>
        <v>0</v>
      </c>
      <c r="M121" s="122">
        <f t="shared" si="31"/>
        <v>0</v>
      </c>
      <c r="N121" s="122">
        <f t="shared" si="31"/>
        <v>0</v>
      </c>
      <c r="O121" s="122">
        <f t="shared" si="31"/>
        <v>0</v>
      </c>
      <c r="P121" s="122">
        <f t="shared" si="31"/>
        <v>0</v>
      </c>
      <c r="Q121" s="122">
        <f t="shared" si="31"/>
        <v>0</v>
      </c>
      <c r="R121" s="112"/>
      <c r="S121" s="163"/>
      <c r="T121" s="163"/>
      <c r="U121" s="163"/>
      <c r="V121" s="163"/>
      <c r="W121" s="163"/>
      <c r="X121" s="163"/>
      <c r="Y121" s="163"/>
      <c r="Z121" s="163"/>
      <c r="AA121" s="163"/>
      <c r="AB121" s="163"/>
      <c r="AC121" s="163"/>
      <c r="AD121" s="163"/>
      <c r="AE121" s="163"/>
    </row>
    <row r="122" spans="1:31" s="175" customFormat="1" ht="11.25" hidden="1" customHeight="1" x14ac:dyDescent="0.2">
      <c r="A122" s="171"/>
      <c r="B122" s="172" t="s">
        <v>124</v>
      </c>
      <c r="C122" s="534"/>
      <c r="D122" s="173">
        <v>0</v>
      </c>
      <c r="E122" s="173">
        <v>0</v>
      </c>
      <c r="F122" s="173">
        <v>0</v>
      </c>
      <c r="G122" s="173">
        <v>0</v>
      </c>
      <c r="H122" s="173">
        <v>0</v>
      </c>
      <c r="I122" s="173">
        <v>0</v>
      </c>
      <c r="J122" s="173">
        <v>0</v>
      </c>
      <c r="K122" s="173">
        <v>0</v>
      </c>
      <c r="L122" s="173">
        <v>0</v>
      </c>
      <c r="M122" s="173">
        <v>0</v>
      </c>
      <c r="N122" s="173">
        <v>0</v>
      </c>
      <c r="O122" s="173">
        <v>0</v>
      </c>
      <c r="P122" s="173">
        <v>0</v>
      </c>
      <c r="Q122" s="173">
        <v>0</v>
      </c>
      <c r="R122" s="174"/>
      <c r="S122" s="174"/>
      <c r="T122" s="174"/>
      <c r="U122" s="174"/>
      <c r="V122" s="174"/>
      <c r="W122" s="174"/>
      <c r="X122" s="174"/>
      <c r="Y122" s="174"/>
      <c r="Z122" s="174"/>
      <c r="AA122" s="174"/>
      <c r="AB122" s="174"/>
      <c r="AC122" s="174"/>
      <c r="AD122" s="174"/>
      <c r="AE122" s="174"/>
    </row>
    <row r="123" spans="1:31" s="175" customFormat="1" ht="11.25" hidden="1" customHeight="1" x14ac:dyDescent="0.2">
      <c r="A123" s="171"/>
      <c r="B123" s="172" t="s">
        <v>124</v>
      </c>
      <c r="C123" s="534"/>
      <c r="D123" s="173">
        <v>0</v>
      </c>
      <c r="E123" s="173">
        <v>0</v>
      </c>
      <c r="F123" s="173">
        <v>0</v>
      </c>
      <c r="G123" s="173">
        <v>0</v>
      </c>
      <c r="H123" s="173">
        <v>0</v>
      </c>
      <c r="I123" s="173">
        <v>0</v>
      </c>
      <c r="J123" s="173">
        <v>0</v>
      </c>
      <c r="K123" s="173">
        <v>0</v>
      </c>
      <c r="L123" s="173">
        <v>0</v>
      </c>
      <c r="M123" s="173">
        <v>0</v>
      </c>
      <c r="N123" s="173">
        <v>0</v>
      </c>
      <c r="O123" s="173">
        <v>0</v>
      </c>
      <c r="P123" s="173">
        <v>0</v>
      </c>
      <c r="Q123" s="173">
        <v>0</v>
      </c>
      <c r="R123" s="174"/>
      <c r="S123" s="174"/>
      <c r="T123" s="174"/>
      <c r="U123" s="174"/>
      <c r="V123" s="174"/>
      <c r="W123" s="174"/>
      <c r="X123" s="174"/>
      <c r="Y123" s="174"/>
      <c r="Z123" s="174"/>
      <c r="AA123" s="174"/>
      <c r="AB123" s="174"/>
      <c r="AC123" s="174"/>
      <c r="AD123" s="174"/>
      <c r="AE123" s="174"/>
    </row>
    <row r="124" spans="1:31" s="85" customFormat="1" hidden="1" x14ac:dyDescent="0.2">
      <c r="A124" s="170"/>
      <c r="B124" s="83">
        <f>SUM(D124:Q124)</f>
        <v>0</v>
      </c>
      <c r="C124" s="534"/>
      <c r="D124" s="122">
        <f t="shared" ref="D124:Q124" si="32">D125*D126</f>
        <v>0</v>
      </c>
      <c r="E124" s="122">
        <f t="shared" si="32"/>
        <v>0</v>
      </c>
      <c r="F124" s="122">
        <f t="shared" si="32"/>
        <v>0</v>
      </c>
      <c r="G124" s="122">
        <f t="shared" si="32"/>
        <v>0</v>
      </c>
      <c r="H124" s="122">
        <f t="shared" si="32"/>
        <v>0</v>
      </c>
      <c r="I124" s="122">
        <f t="shared" si="32"/>
        <v>0</v>
      </c>
      <c r="J124" s="122">
        <f t="shared" si="32"/>
        <v>0</v>
      </c>
      <c r="K124" s="122">
        <f t="shared" si="32"/>
        <v>0</v>
      </c>
      <c r="L124" s="122">
        <f t="shared" si="32"/>
        <v>0</v>
      </c>
      <c r="M124" s="122">
        <f t="shared" si="32"/>
        <v>0</v>
      </c>
      <c r="N124" s="122">
        <f t="shared" si="32"/>
        <v>0</v>
      </c>
      <c r="O124" s="122">
        <f t="shared" si="32"/>
        <v>0</v>
      </c>
      <c r="P124" s="122">
        <f t="shared" si="32"/>
        <v>0</v>
      </c>
      <c r="Q124" s="122">
        <f t="shared" si="32"/>
        <v>0</v>
      </c>
      <c r="R124" s="112"/>
      <c r="S124" s="163"/>
      <c r="T124" s="163"/>
      <c r="U124" s="163"/>
      <c r="V124" s="163"/>
      <c r="W124" s="163"/>
      <c r="X124" s="163"/>
      <c r="Y124" s="163"/>
      <c r="Z124" s="163"/>
      <c r="AA124" s="163"/>
      <c r="AB124" s="163"/>
      <c r="AC124" s="163"/>
      <c r="AD124" s="163"/>
      <c r="AE124" s="163"/>
    </row>
    <row r="125" spans="1:31" s="175" customFormat="1" ht="11.25" hidden="1" customHeight="1" x14ac:dyDescent="0.2">
      <c r="A125" s="171"/>
      <c r="B125" s="172" t="s">
        <v>124</v>
      </c>
      <c r="C125" s="534"/>
      <c r="D125" s="173">
        <v>0</v>
      </c>
      <c r="E125" s="173">
        <v>0</v>
      </c>
      <c r="F125" s="173">
        <v>0</v>
      </c>
      <c r="G125" s="173">
        <v>0</v>
      </c>
      <c r="H125" s="173">
        <v>0</v>
      </c>
      <c r="I125" s="173">
        <v>0</v>
      </c>
      <c r="J125" s="173">
        <v>0</v>
      </c>
      <c r="K125" s="173">
        <v>0</v>
      </c>
      <c r="L125" s="173">
        <v>0</v>
      </c>
      <c r="M125" s="173">
        <v>0</v>
      </c>
      <c r="N125" s="173">
        <v>0</v>
      </c>
      <c r="O125" s="173">
        <v>0</v>
      </c>
      <c r="P125" s="173">
        <v>0</v>
      </c>
      <c r="Q125" s="173">
        <v>0</v>
      </c>
      <c r="R125" s="174"/>
      <c r="S125" s="174"/>
      <c r="T125" s="174"/>
      <c r="U125" s="174"/>
      <c r="V125" s="174"/>
      <c r="W125" s="174"/>
      <c r="X125" s="174"/>
      <c r="Y125" s="174"/>
      <c r="Z125" s="174"/>
      <c r="AA125" s="174"/>
      <c r="AB125" s="174"/>
      <c r="AC125" s="174"/>
      <c r="AD125" s="174"/>
      <c r="AE125" s="174"/>
    </row>
    <row r="126" spans="1:31" s="175" customFormat="1" ht="11.25" hidden="1" customHeight="1" x14ac:dyDescent="0.2">
      <c r="A126" s="171"/>
      <c r="B126" s="172" t="s">
        <v>124</v>
      </c>
      <c r="C126" s="534"/>
      <c r="D126" s="173">
        <v>0</v>
      </c>
      <c r="E126" s="173">
        <v>0</v>
      </c>
      <c r="F126" s="173">
        <v>0</v>
      </c>
      <c r="G126" s="173">
        <v>0</v>
      </c>
      <c r="H126" s="173">
        <v>0</v>
      </c>
      <c r="I126" s="173">
        <v>0</v>
      </c>
      <c r="J126" s="173">
        <v>0</v>
      </c>
      <c r="K126" s="173">
        <v>0</v>
      </c>
      <c r="L126" s="173">
        <v>0</v>
      </c>
      <c r="M126" s="173">
        <v>0</v>
      </c>
      <c r="N126" s="173">
        <v>0</v>
      </c>
      <c r="O126" s="173">
        <v>0</v>
      </c>
      <c r="P126" s="173">
        <v>0</v>
      </c>
      <c r="Q126" s="173">
        <v>0</v>
      </c>
      <c r="R126" s="174"/>
      <c r="S126" s="174"/>
      <c r="T126" s="174"/>
      <c r="U126" s="174"/>
      <c r="V126" s="174"/>
      <c r="W126" s="174"/>
      <c r="X126" s="174"/>
      <c r="Y126" s="174"/>
      <c r="Z126" s="174"/>
      <c r="AA126" s="174"/>
      <c r="AB126" s="174"/>
      <c r="AC126" s="174"/>
      <c r="AD126" s="174"/>
      <c r="AE126" s="174"/>
    </row>
    <row r="127" spans="1:31" s="85" customFormat="1" x14ac:dyDescent="0.2">
      <c r="A127" s="170" t="s">
        <v>139</v>
      </c>
      <c r="B127" s="83">
        <f>SUM(D127:Q127)</f>
        <v>0</v>
      </c>
      <c r="C127" s="534"/>
      <c r="D127" s="122">
        <f t="shared" ref="D127:Q127" si="33">D128*D129</f>
        <v>0</v>
      </c>
      <c r="E127" s="122">
        <f t="shared" si="33"/>
        <v>0</v>
      </c>
      <c r="F127" s="122">
        <f t="shared" si="33"/>
        <v>0</v>
      </c>
      <c r="G127" s="122">
        <f t="shared" si="33"/>
        <v>0</v>
      </c>
      <c r="H127" s="122">
        <f t="shared" si="33"/>
        <v>0</v>
      </c>
      <c r="I127" s="122">
        <f t="shared" si="33"/>
        <v>0</v>
      </c>
      <c r="J127" s="122">
        <f t="shared" si="33"/>
        <v>0</v>
      </c>
      <c r="K127" s="122">
        <f t="shared" si="33"/>
        <v>0</v>
      </c>
      <c r="L127" s="122">
        <f t="shared" si="33"/>
        <v>0</v>
      </c>
      <c r="M127" s="122">
        <f t="shared" si="33"/>
        <v>0</v>
      </c>
      <c r="N127" s="122">
        <f t="shared" si="33"/>
        <v>0</v>
      </c>
      <c r="O127" s="122">
        <f t="shared" si="33"/>
        <v>0</v>
      </c>
      <c r="P127" s="122">
        <f t="shared" si="33"/>
        <v>0</v>
      </c>
      <c r="Q127" s="122">
        <f t="shared" si="33"/>
        <v>0</v>
      </c>
      <c r="R127" s="112"/>
      <c r="S127" s="163"/>
      <c r="T127" s="163"/>
      <c r="U127" s="163"/>
      <c r="V127" s="163"/>
      <c r="W127" s="163"/>
      <c r="X127" s="163"/>
      <c r="Y127" s="163"/>
      <c r="Z127" s="163"/>
      <c r="AA127" s="163"/>
      <c r="AB127" s="163"/>
      <c r="AC127" s="163"/>
      <c r="AD127" s="163"/>
      <c r="AE127" s="163"/>
    </row>
    <row r="128" spans="1:31" s="175" customFormat="1" ht="11.25" customHeight="1" x14ac:dyDescent="0.2">
      <c r="A128" s="171" t="s">
        <v>137</v>
      </c>
      <c r="B128" s="172" t="s">
        <v>124</v>
      </c>
      <c r="C128" s="534"/>
      <c r="D128" s="173">
        <v>0</v>
      </c>
      <c r="E128" s="173">
        <v>0</v>
      </c>
      <c r="F128" s="173">
        <v>0</v>
      </c>
      <c r="G128" s="173">
        <v>0</v>
      </c>
      <c r="H128" s="173">
        <v>0</v>
      </c>
      <c r="I128" s="173">
        <v>0</v>
      </c>
      <c r="J128" s="173">
        <v>0</v>
      </c>
      <c r="K128" s="173">
        <v>0</v>
      </c>
      <c r="L128" s="173">
        <v>0</v>
      </c>
      <c r="M128" s="173">
        <v>0</v>
      </c>
      <c r="N128" s="173">
        <v>0</v>
      </c>
      <c r="O128" s="173">
        <v>0</v>
      </c>
      <c r="P128" s="173">
        <v>0</v>
      </c>
      <c r="Q128" s="173">
        <v>0</v>
      </c>
      <c r="R128" s="174"/>
      <c r="S128" s="174"/>
      <c r="T128" s="174"/>
      <c r="U128" s="174"/>
      <c r="V128" s="174"/>
      <c r="W128" s="174"/>
      <c r="X128" s="174"/>
      <c r="Y128" s="174"/>
      <c r="Z128" s="174"/>
      <c r="AA128" s="174"/>
      <c r="AB128" s="174"/>
      <c r="AC128" s="174"/>
      <c r="AD128" s="174"/>
      <c r="AE128" s="174"/>
    </row>
    <row r="129" spans="1:31" s="175" customFormat="1" ht="11.25" customHeight="1" x14ac:dyDescent="0.2">
      <c r="A129" s="171" t="s">
        <v>138</v>
      </c>
      <c r="B129" s="172" t="s">
        <v>124</v>
      </c>
      <c r="C129" s="534"/>
      <c r="D129" s="173">
        <v>0</v>
      </c>
      <c r="E129" s="173">
        <v>0</v>
      </c>
      <c r="F129" s="173">
        <v>0</v>
      </c>
      <c r="G129" s="173">
        <v>0</v>
      </c>
      <c r="H129" s="173">
        <v>0</v>
      </c>
      <c r="I129" s="173">
        <v>0</v>
      </c>
      <c r="J129" s="173">
        <v>0</v>
      </c>
      <c r="K129" s="173">
        <v>0</v>
      </c>
      <c r="L129" s="173">
        <v>0</v>
      </c>
      <c r="M129" s="173">
        <v>0</v>
      </c>
      <c r="N129" s="173">
        <v>0</v>
      </c>
      <c r="O129" s="173">
        <v>0</v>
      </c>
      <c r="P129" s="173">
        <v>0</v>
      </c>
      <c r="Q129" s="173">
        <v>0</v>
      </c>
      <c r="R129" s="174"/>
      <c r="S129" s="174"/>
      <c r="T129" s="174"/>
      <c r="U129" s="174"/>
      <c r="V129" s="174"/>
      <c r="W129" s="174"/>
      <c r="X129" s="174"/>
      <c r="Y129" s="174"/>
      <c r="Z129" s="174"/>
      <c r="AA129" s="174"/>
      <c r="AB129" s="174"/>
      <c r="AC129" s="174"/>
      <c r="AD129" s="174"/>
      <c r="AE129" s="174"/>
    </row>
    <row r="130" spans="1:31" s="85" customFormat="1" x14ac:dyDescent="0.2">
      <c r="A130" s="170" t="s">
        <v>140</v>
      </c>
      <c r="B130" s="83">
        <f>SUM(D130:Q130)</f>
        <v>0</v>
      </c>
      <c r="C130" s="534"/>
      <c r="D130" s="122">
        <f t="shared" ref="D130:Q130" si="34">D131*D132</f>
        <v>0</v>
      </c>
      <c r="E130" s="122">
        <f t="shared" si="34"/>
        <v>0</v>
      </c>
      <c r="F130" s="122">
        <f t="shared" si="34"/>
        <v>0</v>
      </c>
      <c r="G130" s="122">
        <f t="shared" si="34"/>
        <v>0</v>
      </c>
      <c r="H130" s="122">
        <f t="shared" si="34"/>
        <v>0</v>
      </c>
      <c r="I130" s="122">
        <f t="shared" si="34"/>
        <v>0</v>
      </c>
      <c r="J130" s="122">
        <f t="shared" si="34"/>
        <v>0</v>
      </c>
      <c r="K130" s="122">
        <f t="shared" si="34"/>
        <v>0</v>
      </c>
      <c r="L130" s="122">
        <f t="shared" si="34"/>
        <v>0</v>
      </c>
      <c r="M130" s="122">
        <f t="shared" si="34"/>
        <v>0</v>
      </c>
      <c r="N130" s="122">
        <f t="shared" si="34"/>
        <v>0</v>
      </c>
      <c r="O130" s="122">
        <f t="shared" si="34"/>
        <v>0</v>
      </c>
      <c r="P130" s="122">
        <f t="shared" si="34"/>
        <v>0</v>
      </c>
      <c r="Q130" s="122">
        <f t="shared" si="34"/>
        <v>0</v>
      </c>
      <c r="R130" s="112"/>
      <c r="S130" s="163"/>
      <c r="T130" s="163"/>
      <c r="U130" s="163"/>
      <c r="V130" s="163"/>
      <c r="W130" s="163"/>
      <c r="X130" s="163"/>
      <c r="Y130" s="163"/>
      <c r="Z130" s="163"/>
      <c r="AA130" s="163"/>
      <c r="AB130" s="163"/>
      <c r="AC130" s="163"/>
      <c r="AD130" s="163"/>
      <c r="AE130" s="163"/>
    </row>
    <row r="131" spans="1:31" s="175" customFormat="1" ht="11.25" customHeight="1" x14ac:dyDescent="0.2">
      <c r="A131" s="171" t="s">
        <v>137</v>
      </c>
      <c r="B131" s="172" t="s">
        <v>124</v>
      </c>
      <c r="C131" s="534"/>
      <c r="D131" s="173">
        <v>0</v>
      </c>
      <c r="E131" s="173">
        <v>0</v>
      </c>
      <c r="F131" s="173">
        <v>0</v>
      </c>
      <c r="G131" s="173">
        <v>0</v>
      </c>
      <c r="H131" s="173">
        <v>0</v>
      </c>
      <c r="I131" s="173">
        <v>0</v>
      </c>
      <c r="J131" s="173">
        <v>0</v>
      </c>
      <c r="K131" s="173">
        <v>0</v>
      </c>
      <c r="L131" s="173">
        <v>0</v>
      </c>
      <c r="M131" s="173">
        <v>0</v>
      </c>
      <c r="N131" s="173">
        <v>0</v>
      </c>
      <c r="O131" s="173">
        <v>0</v>
      </c>
      <c r="P131" s="173">
        <v>0</v>
      </c>
      <c r="Q131" s="173">
        <v>0</v>
      </c>
      <c r="R131" s="174"/>
      <c r="S131" s="174"/>
      <c r="T131" s="174"/>
      <c r="U131" s="174"/>
      <c r="V131" s="174"/>
      <c r="W131" s="174"/>
      <c r="X131" s="174"/>
      <c r="Y131" s="174"/>
      <c r="Z131" s="174"/>
      <c r="AA131" s="174"/>
      <c r="AB131" s="174"/>
      <c r="AC131" s="174"/>
      <c r="AD131" s="174"/>
      <c r="AE131" s="174"/>
    </row>
    <row r="132" spans="1:31" s="175" customFormat="1" ht="11.25" customHeight="1" x14ac:dyDescent="0.2">
      <c r="A132" s="171" t="s">
        <v>138</v>
      </c>
      <c r="B132" s="172" t="s">
        <v>124</v>
      </c>
      <c r="C132" s="534"/>
      <c r="D132" s="173">
        <v>0</v>
      </c>
      <c r="E132" s="173">
        <v>0</v>
      </c>
      <c r="F132" s="173">
        <v>0</v>
      </c>
      <c r="G132" s="173">
        <v>0</v>
      </c>
      <c r="H132" s="173">
        <v>0</v>
      </c>
      <c r="I132" s="173">
        <v>0</v>
      </c>
      <c r="J132" s="173">
        <v>0</v>
      </c>
      <c r="K132" s="173">
        <v>0</v>
      </c>
      <c r="L132" s="173">
        <v>0</v>
      </c>
      <c r="M132" s="173">
        <v>0</v>
      </c>
      <c r="N132" s="173">
        <v>0</v>
      </c>
      <c r="O132" s="173">
        <v>0</v>
      </c>
      <c r="P132" s="173">
        <v>0</v>
      </c>
      <c r="Q132" s="173">
        <v>0</v>
      </c>
      <c r="R132" s="174"/>
      <c r="S132" s="174"/>
      <c r="T132" s="174"/>
      <c r="U132" s="174"/>
      <c r="V132" s="174"/>
      <c r="W132" s="174"/>
      <c r="X132" s="174"/>
      <c r="Y132" s="174"/>
      <c r="Z132" s="174"/>
      <c r="AA132" s="174"/>
      <c r="AB132" s="174"/>
      <c r="AC132" s="174"/>
      <c r="AD132" s="174"/>
      <c r="AE132" s="174"/>
    </row>
    <row r="133" spans="1:31" s="79" customFormat="1" ht="16.5" customHeight="1" x14ac:dyDescent="0.2">
      <c r="A133" s="189" t="s">
        <v>141</v>
      </c>
      <c r="B133" s="83">
        <f>SUM(D133:Q133)</f>
        <v>0</v>
      </c>
      <c r="C133" s="534"/>
      <c r="D133" s="83">
        <f t="shared" ref="D133:Q133" si="35">D112+D117+D120+D121+D124+D127+D130</f>
        <v>0</v>
      </c>
      <c r="E133" s="83">
        <f t="shared" si="35"/>
        <v>0</v>
      </c>
      <c r="F133" s="83">
        <f t="shared" si="35"/>
        <v>0</v>
      </c>
      <c r="G133" s="83">
        <f t="shared" si="35"/>
        <v>0</v>
      </c>
      <c r="H133" s="83">
        <f t="shared" si="35"/>
        <v>0</v>
      </c>
      <c r="I133" s="83">
        <f t="shared" si="35"/>
        <v>0</v>
      </c>
      <c r="J133" s="83">
        <f t="shared" si="35"/>
        <v>0</v>
      </c>
      <c r="K133" s="83">
        <f t="shared" si="35"/>
        <v>0</v>
      </c>
      <c r="L133" s="83">
        <f t="shared" si="35"/>
        <v>0</v>
      </c>
      <c r="M133" s="83">
        <f t="shared" si="35"/>
        <v>0</v>
      </c>
      <c r="N133" s="83">
        <f t="shared" si="35"/>
        <v>0</v>
      </c>
      <c r="O133" s="83">
        <f t="shared" si="35"/>
        <v>0</v>
      </c>
      <c r="P133" s="83">
        <f t="shared" si="35"/>
        <v>0</v>
      </c>
      <c r="Q133" s="83">
        <f t="shared" si="35"/>
        <v>0</v>
      </c>
      <c r="R133" s="113"/>
      <c r="S133" s="97"/>
      <c r="T133" s="97"/>
      <c r="U133" s="97"/>
      <c r="V133" s="97"/>
      <c r="W133" s="97"/>
      <c r="X133" s="97"/>
      <c r="Y133" s="97"/>
      <c r="Z133" s="97"/>
      <c r="AA133" s="97"/>
      <c r="AB133" s="97"/>
      <c r="AC133" s="97"/>
      <c r="AD133" s="97"/>
      <c r="AE133" s="97"/>
    </row>
    <row r="134" spans="1:31" s="85" customFormat="1" x14ac:dyDescent="0.2">
      <c r="A134" s="170" t="s">
        <v>142</v>
      </c>
      <c r="B134" s="83">
        <f>SUM(D134:Q134)</f>
        <v>0</v>
      </c>
      <c r="C134" s="534"/>
      <c r="D134" s="122">
        <f t="shared" ref="D134:Q134" si="36">D135*D136*D137</f>
        <v>0</v>
      </c>
      <c r="E134" s="122">
        <f t="shared" si="36"/>
        <v>0</v>
      </c>
      <c r="F134" s="122">
        <f t="shared" si="36"/>
        <v>0</v>
      </c>
      <c r="G134" s="122">
        <f t="shared" si="36"/>
        <v>0</v>
      </c>
      <c r="H134" s="122">
        <f t="shared" si="36"/>
        <v>0</v>
      </c>
      <c r="I134" s="122">
        <f t="shared" si="36"/>
        <v>0</v>
      </c>
      <c r="J134" s="122">
        <f t="shared" si="36"/>
        <v>0</v>
      </c>
      <c r="K134" s="122">
        <f t="shared" si="36"/>
        <v>0</v>
      </c>
      <c r="L134" s="122">
        <f t="shared" si="36"/>
        <v>0</v>
      </c>
      <c r="M134" s="122">
        <f t="shared" si="36"/>
        <v>0</v>
      </c>
      <c r="N134" s="122">
        <f t="shared" si="36"/>
        <v>0</v>
      </c>
      <c r="O134" s="122">
        <f t="shared" si="36"/>
        <v>0</v>
      </c>
      <c r="P134" s="122">
        <f t="shared" si="36"/>
        <v>0</v>
      </c>
      <c r="Q134" s="122">
        <f t="shared" si="36"/>
        <v>0</v>
      </c>
      <c r="R134" s="112"/>
      <c r="S134" s="163"/>
      <c r="T134" s="163"/>
      <c r="U134" s="163"/>
      <c r="V134" s="163"/>
      <c r="W134" s="163"/>
      <c r="X134" s="163"/>
      <c r="Y134" s="163"/>
      <c r="Z134" s="163"/>
      <c r="AA134" s="163"/>
      <c r="AB134" s="163"/>
      <c r="AC134" s="163"/>
      <c r="AD134" s="163"/>
      <c r="AE134" s="163"/>
    </row>
    <row r="135" spans="1:31" s="175" customFormat="1" ht="11.25" customHeight="1" x14ac:dyDescent="0.2">
      <c r="A135" s="171" t="s">
        <v>143</v>
      </c>
      <c r="B135" s="172" t="s">
        <v>124</v>
      </c>
      <c r="C135" s="534"/>
      <c r="D135" s="173">
        <v>0</v>
      </c>
      <c r="E135" s="173">
        <v>0</v>
      </c>
      <c r="F135" s="173">
        <v>0</v>
      </c>
      <c r="G135" s="173">
        <v>0</v>
      </c>
      <c r="H135" s="173">
        <v>0</v>
      </c>
      <c r="I135" s="173">
        <v>0</v>
      </c>
      <c r="J135" s="173">
        <v>0</v>
      </c>
      <c r="K135" s="173">
        <v>0</v>
      </c>
      <c r="L135" s="173">
        <v>0</v>
      </c>
      <c r="M135" s="173">
        <v>0</v>
      </c>
      <c r="N135" s="173">
        <v>0</v>
      </c>
      <c r="O135" s="173">
        <v>0</v>
      </c>
      <c r="P135" s="173">
        <v>0</v>
      </c>
      <c r="Q135" s="173">
        <v>0</v>
      </c>
      <c r="R135" s="174"/>
      <c r="S135" s="174"/>
      <c r="T135" s="174"/>
      <c r="U135" s="174"/>
      <c r="V135" s="174"/>
      <c r="W135" s="174"/>
      <c r="X135" s="174"/>
      <c r="Y135" s="174"/>
      <c r="Z135" s="174"/>
      <c r="AA135" s="174"/>
      <c r="AB135" s="174"/>
      <c r="AC135" s="174"/>
      <c r="AD135" s="174"/>
      <c r="AE135" s="174"/>
    </row>
    <row r="136" spans="1:31" s="175" customFormat="1" ht="11.25" customHeight="1" x14ac:dyDescent="0.2">
      <c r="A136" s="171" t="s">
        <v>144</v>
      </c>
      <c r="B136" s="172" t="s">
        <v>124</v>
      </c>
      <c r="C136" s="534"/>
      <c r="D136" s="173">
        <v>0</v>
      </c>
      <c r="E136" s="173">
        <v>0</v>
      </c>
      <c r="F136" s="173">
        <v>0</v>
      </c>
      <c r="G136" s="173">
        <v>0</v>
      </c>
      <c r="H136" s="173">
        <v>0</v>
      </c>
      <c r="I136" s="173">
        <v>0</v>
      </c>
      <c r="J136" s="173">
        <v>0</v>
      </c>
      <c r="K136" s="173">
        <v>0</v>
      </c>
      <c r="L136" s="173">
        <v>0</v>
      </c>
      <c r="M136" s="173">
        <v>0</v>
      </c>
      <c r="N136" s="173">
        <v>0</v>
      </c>
      <c r="O136" s="173">
        <v>0</v>
      </c>
      <c r="P136" s="173">
        <v>0</v>
      </c>
      <c r="Q136" s="173">
        <v>0</v>
      </c>
      <c r="R136" s="174"/>
      <c r="S136" s="174"/>
      <c r="T136" s="174"/>
      <c r="U136" s="174"/>
      <c r="V136" s="174"/>
      <c r="W136" s="174"/>
      <c r="X136" s="174"/>
      <c r="Y136" s="174"/>
      <c r="Z136" s="174"/>
      <c r="AA136" s="174"/>
      <c r="AB136" s="174"/>
      <c r="AC136" s="174"/>
      <c r="AD136" s="174"/>
      <c r="AE136" s="174"/>
    </row>
    <row r="137" spans="1:31" s="175" customFormat="1" ht="11.25" customHeight="1" x14ac:dyDescent="0.2">
      <c r="A137" s="171" t="s">
        <v>145</v>
      </c>
      <c r="B137" s="172" t="s">
        <v>124</v>
      </c>
      <c r="C137" s="534"/>
      <c r="D137" s="173">
        <v>0</v>
      </c>
      <c r="E137" s="173">
        <v>0</v>
      </c>
      <c r="F137" s="173">
        <v>0</v>
      </c>
      <c r="G137" s="173">
        <v>0</v>
      </c>
      <c r="H137" s="173">
        <v>0</v>
      </c>
      <c r="I137" s="173">
        <v>0</v>
      </c>
      <c r="J137" s="173">
        <v>0</v>
      </c>
      <c r="K137" s="173">
        <v>0</v>
      </c>
      <c r="L137" s="173">
        <v>0</v>
      </c>
      <c r="M137" s="173">
        <v>0</v>
      </c>
      <c r="N137" s="173">
        <v>0</v>
      </c>
      <c r="O137" s="173">
        <v>0</v>
      </c>
      <c r="P137" s="173">
        <v>0</v>
      </c>
      <c r="Q137" s="173">
        <v>0</v>
      </c>
      <c r="R137" s="174"/>
      <c r="S137" s="174"/>
      <c r="T137" s="174"/>
      <c r="U137" s="174"/>
      <c r="V137" s="174"/>
      <c r="W137" s="174"/>
      <c r="X137" s="174"/>
      <c r="Y137" s="174"/>
      <c r="Z137" s="174"/>
      <c r="AA137" s="174"/>
      <c r="AB137" s="174"/>
      <c r="AC137" s="174"/>
      <c r="AD137" s="174"/>
      <c r="AE137" s="174"/>
    </row>
    <row r="138" spans="1:31" s="85" customFormat="1" ht="15" customHeight="1" x14ac:dyDescent="0.2">
      <c r="A138" s="170" t="s">
        <v>146</v>
      </c>
      <c r="B138" s="83">
        <f>SUM(D138:Q138)</f>
        <v>0</v>
      </c>
      <c r="C138" s="534"/>
      <c r="D138" s="173">
        <v>0</v>
      </c>
      <c r="E138" s="173">
        <v>0</v>
      </c>
      <c r="F138" s="173">
        <v>0</v>
      </c>
      <c r="G138" s="173">
        <v>0</v>
      </c>
      <c r="H138" s="173">
        <v>0</v>
      </c>
      <c r="I138" s="173">
        <v>0</v>
      </c>
      <c r="J138" s="173">
        <v>0</v>
      </c>
      <c r="K138" s="173">
        <v>0</v>
      </c>
      <c r="L138" s="173">
        <v>0</v>
      </c>
      <c r="M138" s="173">
        <v>0</v>
      </c>
      <c r="N138" s="173">
        <v>0</v>
      </c>
      <c r="O138" s="173">
        <v>0</v>
      </c>
      <c r="P138" s="173">
        <v>0</v>
      </c>
      <c r="Q138" s="173">
        <v>0</v>
      </c>
      <c r="R138" s="112"/>
      <c r="S138" s="163"/>
      <c r="T138" s="163"/>
      <c r="U138" s="163"/>
      <c r="V138" s="163"/>
      <c r="W138" s="163"/>
      <c r="X138" s="163"/>
      <c r="Y138" s="163"/>
      <c r="Z138" s="163"/>
      <c r="AA138" s="163"/>
      <c r="AB138" s="163"/>
      <c r="AC138" s="163"/>
      <c r="AD138" s="163"/>
      <c r="AE138" s="163"/>
    </row>
    <row r="139" spans="1:31" s="79" customFormat="1" ht="15" customHeight="1" x14ac:dyDescent="0.2">
      <c r="A139" s="189" t="s">
        <v>147</v>
      </c>
      <c r="B139" s="83">
        <f>SUM(D139:Q139)</f>
        <v>0</v>
      </c>
      <c r="C139" s="534"/>
      <c r="D139" s="83">
        <f t="shared" ref="D139:Q139" si="37">D134+D138</f>
        <v>0</v>
      </c>
      <c r="E139" s="83">
        <f t="shared" si="37"/>
        <v>0</v>
      </c>
      <c r="F139" s="83">
        <f t="shared" si="37"/>
        <v>0</v>
      </c>
      <c r="G139" s="83">
        <f t="shared" si="37"/>
        <v>0</v>
      </c>
      <c r="H139" s="83">
        <f t="shared" si="37"/>
        <v>0</v>
      </c>
      <c r="I139" s="83">
        <f t="shared" si="37"/>
        <v>0</v>
      </c>
      <c r="J139" s="83">
        <f t="shared" si="37"/>
        <v>0</v>
      </c>
      <c r="K139" s="83">
        <f t="shared" si="37"/>
        <v>0</v>
      </c>
      <c r="L139" s="83">
        <f t="shared" si="37"/>
        <v>0</v>
      </c>
      <c r="M139" s="83">
        <f t="shared" si="37"/>
        <v>0</v>
      </c>
      <c r="N139" s="83">
        <f t="shared" si="37"/>
        <v>0</v>
      </c>
      <c r="O139" s="83">
        <f t="shared" si="37"/>
        <v>0</v>
      </c>
      <c r="P139" s="83">
        <f t="shared" si="37"/>
        <v>0</v>
      </c>
      <c r="Q139" s="83">
        <f t="shared" si="37"/>
        <v>0</v>
      </c>
      <c r="R139" s="113"/>
      <c r="S139" s="97"/>
      <c r="T139" s="97"/>
      <c r="U139" s="97"/>
      <c r="V139" s="97"/>
      <c r="W139" s="97"/>
      <c r="X139" s="97"/>
      <c r="Y139" s="97"/>
      <c r="Z139" s="97"/>
      <c r="AA139" s="97"/>
      <c r="AB139" s="97"/>
      <c r="AC139" s="97"/>
      <c r="AD139" s="97"/>
      <c r="AE139" s="97"/>
    </row>
    <row r="140" spans="1:31" ht="15" hidden="1" customHeight="1" x14ac:dyDescent="0.25">
      <c r="A140" s="170"/>
      <c r="B140" s="83">
        <f>SUM(D140:Q140)</f>
        <v>0</v>
      </c>
      <c r="C140" s="534"/>
      <c r="D140" s="122">
        <f t="shared" ref="D140:Q140" si="38">D141*D142</f>
        <v>0</v>
      </c>
      <c r="E140" s="122">
        <f t="shared" si="38"/>
        <v>0</v>
      </c>
      <c r="F140" s="122">
        <f t="shared" si="38"/>
        <v>0</v>
      </c>
      <c r="G140" s="122">
        <f t="shared" si="38"/>
        <v>0</v>
      </c>
      <c r="H140" s="122">
        <f t="shared" si="38"/>
        <v>0</v>
      </c>
      <c r="I140" s="122">
        <f t="shared" si="38"/>
        <v>0</v>
      </c>
      <c r="J140" s="122">
        <f t="shared" si="38"/>
        <v>0</v>
      </c>
      <c r="K140" s="122">
        <f t="shared" si="38"/>
        <v>0</v>
      </c>
      <c r="L140" s="122">
        <f t="shared" si="38"/>
        <v>0</v>
      </c>
      <c r="M140" s="122">
        <f t="shared" si="38"/>
        <v>0</v>
      </c>
      <c r="N140" s="122">
        <f t="shared" si="38"/>
        <v>0</v>
      </c>
      <c r="O140" s="122">
        <f t="shared" si="38"/>
        <v>0</v>
      </c>
      <c r="P140" s="122">
        <f t="shared" si="38"/>
        <v>0</v>
      </c>
      <c r="Q140" s="122">
        <f t="shared" si="38"/>
        <v>0</v>
      </c>
    </row>
    <row r="141" spans="1:31" s="175" customFormat="1" ht="11.25" hidden="1" customHeight="1" x14ac:dyDescent="0.2">
      <c r="A141" s="171"/>
      <c r="B141" s="172" t="s">
        <v>124</v>
      </c>
      <c r="C141" s="534"/>
      <c r="D141" s="173">
        <v>0</v>
      </c>
      <c r="E141" s="173">
        <v>0</v>
      </c>
      <c r="F141" s="173">
        <v>0</v>
      </c>
      <c r="G141" s="173">
        <v>0</v>
      </c>
      <c r="H141" s="173">
        <v>0</v>
      </c>
      <c r="I141" s="173">
        <v>0</v>
      </c>
      <c r="J141" s="173">
        <v>0</v>
      </c>
      <c r="K141" s="173">
        <v>0</v>
      </c>
      <c r="L141" s="173">
        <v>0</v>
      </c>
      <c r="M141" s="173">
        <v>0</v>
      </c>
      <c r="N141" s="173">
        <v>0</v>
      </c>
      <c r="O141" s="173">
        <v>0</v>
      </c>
      <c r="P141" s="173">
        <v>0</v>
      </c>
      <c r="Q141" s="173">
        <v>0</v>
      </c>
      <c r="R141" s="174"/>
      <c r="S141" s="174"/>
      <c r="T141" s="174"/>
      <c r="U141" s="174"/>
      <c r="V141" s="174"/>
      <c r="W141" s="174"/>
      <c r="X141" s="174"/>
      <c r="Y141" s="174"/>
      <c r="Z141" s="174"/>
      <c r="AA141" s="174"/>
      <c r="AB141" s="174"/>
      <c r="AC141" s="174"/>
      <c r="AD141" s="174"/>
      <c r="AE141" s="174"/>
    </row>
    <row r="142" spans="1:31" s="175" customFormat="1" ht="11.25" hidden="1" customHeight="1" x14ac:dyDescent="0.2">
      <c r="A142" s="171"/>
      <c r="B142" s="172" t="s">
        <v>124</v>
      </c>
      <c r="C142" s="534"/>
      <c r="D142" s="173">
        <v>0</v>
      </c>
      <c r="E142" s="173">
        <v>0</v>
      </c>
      <c r="F142" s="173">
        <v>0</v>
      </c>
      <c r="G142" s="173">
        <v>0</v>
      </c>
      <c r="H142" s="173">
        <v>0</v>
      </c>
      <c r="I142" s="173">
        <v>0</v>
      </c>
      <c r="J142" s="173">
        <v>0</v>
      </c>
      <c r="K142" s="173">
        <v>0</v>
      </c>
      <c r="L142" s="173">
        <v>0</v>
      </c>
      <c r="M142" s="173">
        <v>0</v>
      </c>
      <c r="N142" s="173">
        <v>0</v>
      </c>
      <c r="O142" s="173">
        <v>0</v>
      </c>
      <c r="P142" s="173">
        <v>0</v>
      </c>
      <c r="Q142" s="173">
        <v>0</v>
      </c>
      <c r="R142" s="174"/>
      <c r="S142" s="174"/>
      <c r="T142" s="174"/>
      <c r="U142" s="174"/>
      <c r="V142" s="174"/>
      <c r="W142" s="174"/>
      <c r="X142" s="174"/>
      <c r="Y142" s="174"/>
      <c r="Z142" s="174"/>
      <c r="AA142" s="174"/>
      <c r="AB142" s="174"/>
      <c r="AC142" s="174"/>
      <c r="AD142" s="174"/>
      <c r="AE142" s="174"/>
    </row>
    <row r="143" spans="1:31" ht="15" customHeight="1" x14ac:dyDescent="0.25">
      <c r="A143" s="170" t="s">
        <v>148</v>
      </c>
      <c r="B143" s="83">
        <f>SUM(D143:Q143)</f>
        <v>0</v>
      </c>
      <c r="C143" s="534"/>
      <c r="D143" s="173">
        <v>0</v>
      </c>
      <c r="E143" s="173">
        <v>0</v>
      </c>
      <c r="F143" s="173">
        <v>0</v>
      </c>
      <c r="G143" s="173">
        <v>0</v>
      </c>
      <c r="H143" s="173">
        <v>0</v>
      </c>
      <c r="I143" s="173">
        <v>0</v>
      </c>
      <c r="J143" s="173">
        <v>0</v>
      </c>
      <c r="K143" s="173">
        <v>0</v>
      </c>
      <c r="L143" s="173">
        <v>0</v>
      </c>
      <c r="M143" s="173">
        <v>0</v>
      </c>
      <c r="N143" s="173">
        <v>0</v>
      </c>
      <c r="O143" s="173">
        <v>0</v>
      </c>
      <c r="P143" s="173">
        <v>0</v>
      </c>
      <c r="Q143" s="173">
        <v>0</v>
      </c>
    </row>
    <row r="144" spans="1:31" ht="15" hidden="1" customHeight="1" x14ac:dyDescent="0.25">
      <c r="A144" s="170"/>
      <c r="B144" s="83">
        <f>SUM(D144:Q144)</f>
        <v>0</v>
      </c>
      <c r="C144" s="534"/>
      <c r="D144" s="173">
        <v>0</v>
      </c>
      <c r="E144" s="173">
        <v>0</v>
      </c>
      <c r="F144" s="173">
        <v>0</v>
      </c>
      <c r="G144" s="173">
        <v>0</v>
      </c>
      <c r="H144" s="173">
        <v>0</v>
      </c>
      <c r="I144" s="173">
        <v>0</v>
      </c>
      <c r="J144" s="173">
        <v>0</v>
      </c>
      <c r="K144" s="173">
        <v>0</v>
      </c>
      <c r="L144" s="173">
        <v>0</v>
      </c>
      <c r="M144" s="173">
        <v>0</v>
      </c>
      <c r="N144" s="173">
        <v>0</v>
      </c>
      <c r="O144" s="173">
        <v>0</v>
      </c>
      <c r="P144" s="173">
        <v>0</v>
      </c>
      <c r="Q144" s="173">
        <v>0</v>
      </c>
    </row>
    <row r="145" spans="1:31" ht="15" hidden="1" customHeight="1" x14ac:dyDescent="0.25">
      <c r="A145" s="170"/>
      <c r="B145" s="83">
        <f t="shared" ref="B145:B149" si="39">SUM(D145:Q145)</f>
        <v>0</v>
      </c>
      <c r="C145" s="534"/>
      <c r="D145" s="173">
        <v>0</v>
      </c>
      <c r="E145" s="173">
        <v>0</v>
      </c>
      <c r="F145" s="173">
        <v>0</v>
      </c>
      <c r="G145" s="173">
        <v>0</v>
      </c>
      <c r="H145" s="173">
        <v>0</v>
      </c>
      <c r="I145" s="173">
        <v>0</v>
      </c>
      <c r="J145" s="173">
        <v>0</v>
      </c>
      <c r="K145" s="173">
        <v>0</v>
      </c>
      <c r="L145" s="173">
        <v>0</v>
      </c>
      <c r="M145" s="173">
        <v>0</v>
      </c>
      <c r="N145" s="173">
        <v>0</v>
      </c>
      <c r="O145" s="173">
        <v>0</v>
      </c>
      <c r="P145" s="173">
        <v>0</v>
      </c>
      <c r="Q145" s="173">
        <v>0</v>
      </c>
    </row>
    <row r="146" spans="1:31" ht="15" hidden="1" customHeight="1" x14ac:dyDescent="0.25">
      <c r="A146" s="170"/>
      <c r="B146" s="83">
        <f t="shared" si="39"/>
        <v>0</v>
      </c>
      <c r="C146" s="534"/>
      <c r="D146" s="173">
        <v>0</v>
      </c>
      <c r="E146" s="173">
        <v>0</v>
      </c>
      <c r="F146" s="173">
        <v>0</v>
      </c>
      <c r="G146" s="173">
        <v>0</v>
      </c>
      <c r="H146" s="173">
        <v>0</v>
      </c>
      <c r="I146" s="173">
        <v>0</v>
      </c>
      <c r="J146" s="173">
        <v>0</v>
      </c>
      <c r="K146" s="173">
        <v>0</v>
      </c>
      <c r="L146" s="173">
        <v>0</v>
      </c>
      <c r="M146" s="173">
        <v>0</v>
      </c>
      <c r="N146" s="173">
        <v>0</v>
      </c>
      <c r="O146" s="173">
        <v>0</v>
      </c>
      <c r="P146" s="173">
        <v>0</v>
      </c>
      <c r="Q146" s="173">
        <v>0</v>
      </c>
    </row>
    <row r="147" spans="1:31" ht="15" hidden="1" customHeight="1" x14ac:dyDescent="0.25">
      <c r="A147" s="170"/>
      <c r="B147" s="83">
        <f t="shared" si="39"/>
        <v>0</v>
      </c>
      <c r="C147" s="534"/>
      <c r="D147" s="173">
        <v>0</v>
      </c>
      <c r="E147" s="173">
        <v>0</v>
      </c>
      <c r="F147" s="173">
        <v>0</v>
      </c>
      <c r="G147" s="173">
        <v>0</v>
      </c>
      <c r="H147" s="173">
        <v>0</v>
      </c>
      <c r="I147" s="173">
        <v>0</v>
      </c>
      <c r="J147" s="173">
        <v>0</v>
      </c>
      <c r="K147" s="173">
        <v>0</v>
      </c>
      <c r="L147" s="173">
        <v>0</v>
      </c>
      <c r="M147" s="173">
        <v>0</v>
      </c>
      <c r="N147" s="173">
        <v>0</v>
      </c>
      <c r="O147" s="173">
        <v>0</v>
      </c>
      <c r="P147" s="173">
        <v>0</v>
      </c>
      <c r="Q147" s="173">
        <v>0</v>
      </c>
    </row>
    <row r="148" spans="1:31" s="85" customFormat="1" ht="15" customHeight="1" x14ac:dyDescent="0.2">
      <c r="A148" s="170" t="s">
        <v>149</v>
      </c>
      <c r="B148" s="83">
        <f t="shared" si="39"/>
        <v>0</v>
      </c>
      <c r="C148" s="534"/>
      <c r="D148" s="173">
        <v>0</v>
      </c>
      <c r="E148" s="173">
        <v>0</v>
      </c>
      <c r="F148" s="173">
        <v>0</v>
      </c>
      <c r="G148" s="173">
        <v>0</v>
      </c>
      <c r="H148" s="173">
        <v>0</v>
      </c>
      <c r="I148" s="173">
        <v>0</v>
      </c>
      <c r="J148" s="173">
        <v>0</v>
      </c>
      <c r="K148" s="173">
        <v>0</v>
      </c>
      <c r="L148" s="173">
        <v>0</v>
      </c>
      <c r="M148" s="173">
        <v>0</v>
      </c>
      <c r="N148" s="173">
        <v>0</v>
      </c>
      <c r="O148" s="173">
        <v>0</v>
      </c>
      <c r="P148" s="173">
        <v>0</v>
      </c>
      <c r="Q148" s="173">
        <v>0</v>
      </c>
      <c r="R148" s="112"/>
      <c r="S148" s="163"/>
      <c r="T148" s="163"/>
      <c r="U148" s="163"/>
      <c r="V148" s="163"/>
      <c r="W148" s="163"/>
      <c r="X148" s="163"/>
      <c r="Y148" s="163"/>
      <c r="Z148" s="163"/>
      <c r="AA148" s="163"/>
      <c r="AB148" s="163"/>
      <c r="AC148" s="163"/>
      <c r="AD148" s="163"/>
      <c r="AE148" s="163"/>
    </row>
    <row r="149" spans="1:31" s="75" customFormat="1" ht="24" x14ac:dyDescent="0.2">
      <c r="A149" s="178" t="s">
        <v>310</v>
      </c>
      <c r="B149" s="83">
        <f t="shared" si="39"/>
        <v>0</v>
      </c>
      <c r="C149" s="534"/>
      <c r="D149" s="173">
        <v>0</v>
      </c>
      <c r="E149" s="173">
        <v>0</v>
      </c>
      <c r="F149" s="173">
        <v>0</v>
      </c>
      <c r="G149" s="173">
        <v>0</v>
      </c>
      <c r="H149" s="173">
        <v>0</v>
      </c>
      <c r="I149" s="173">
        <v>0</v>
      </c>
      <c r="J149" s="173">
        <v>0</v>
      </c>
      <c r="K149" s="173">
        <v>0</v>
      </c>
      <c r="L149" s="173">
        <v>0</v>
      </c>
      <c r="M149" s="173">
        <v>0</v>
      </c>
      <c r="N149" s="173">
        <v>0</v>
      </c>
      <c r="O149" s="173">
        <v>0</v>
      </c>
      <c r="P149" s="173">
        <v>0</v>
      </c>
      <c r="Q149" s="173">
        <v>0</v>
      </c>
      <c r="R149" s="112"/>
      <c r="S149" s="163"/>
      <c r="T149" s="163"/>
      <c r="U149" s="163"/>
      <c r="V149" s="163"/>
      <c r="W149" s="163"/>
      <c r="X149" s="163"/>
      <c r="Y149" s="163"/>
      <c r="Z149" s="163"/>
      <c r="AA149" s="163"/>
      <c r="AB149" s="163"/>
      <c r="AC149" s="163"/>
      <c r="AD149" s="163"/>
      <c r="AE149" s="163"/>
    </row>
    <row r="150" spans="1:31" s="202" customFormat="1" ht="24" x14ac:dyDescent="0.2">
      <c r="A150" s="178" t="s">
        <v>311</v>
      </c>
      <c r="B150" s="83">
        <f>SUM(D150:Q150)</f>
        <v>0</v>
      </c>
      <c r="C150" s="534"/>
      <c r="D150" s="173">
        <v>0</v>
      </c>
      <c r="E150" s="173">
        <v>0</v>
      </c>
      <c r="F150" s="173">
        <v>0</v>
      </c>
      <c r="G150" s="173">
        <v>0</v>
      </c>
      <c r="H150" s="173">
        <v>0</v>
      </c>
      <c r="I150" s="173">
        <v>0</v>
      </c>
      <c r="J150" s="173">
        <v>0</v>
      </c>
      <c r="K150" s="173">
        <v>0</v>
      </c>
      <c r="L150" s="173">
        <v>0</v>
      </c>
      <c r="M150" s="173">
        <v>0</v>
      </c>
      <c r="N150" s="173">
        <v>0</v>
      </c>
      <c r="O150" s="173">
        <v>0</v>
      </c>
      <c r="P150" s="173">
        <v>0</v>
      </c>
      <c r="Q150" s="173">
        <v>0</v>
      </c>
      <c r="R150" s="201"/>
      <c r="S150" s="201"/>
      <c r="T150" s="201"/>
      <c r="U150" s="201"/>
      <c r="V150" s="201"/>
      <c r="W150" s="201"/>
      <c r="X150" s="201"/>
      <c r="Y150" s="201"/>
      <c r="Z150" s="201"/>
      <c r="AA150" s="201"/>
      <c r="AB150" s="201"/>
      <c r="AC150" s="201"/>
      <c r="AD150" s="201"/>
      <c r="AE150" s="201"/>
    </row>
    <row r="151" spans="1:31" s="187" customFormat="1" ht="30" customHeight="1" x14ac:dyDescent="0.25">
      <c r="A151" s="190" t="s">
        <v>150</v>
      </c>
      <c r="B151" s="83">
        <f>SUM(D151:Q151)</f>
        <v>0</v>
      </c>
      <c r="C151" s="534"/>
      <c r="D151" s="191">
        <f>D133+D139+D140+SUM(D143:D150)</f>
        <v>0</v>
      </c>
      <c r="E151" s="191">
        <f t="shared" ref="E151:Q151" si="40">E133+E139+E140+SUM(E143:E150)</f>
        <v>0</v>
      </c>
      <c r="F151" s="191">
        <f t="shared" si="40"/>
        <v>0</v>
      </c>
      <c r="G151" s="191">
        <f t="shared" si="40"/>
        <v>0</v>
      </c>
      <c r="H151" s="191">
        <f t="shared" si="40"/>
        <v>0</v>
      </c>
      <c r="I151" s="191">
        <f t="shared" si="40"/>
        <v>0</v>
      </c>
      <c r="J151" s="191">
        <f t="shared" si="40"/>
        <v>0</v>
      </c>
      <c r="K151" s="191">
        <f t="shared" si="40"/>
        <v>0</v>
      </c>
      <c r="L151" s="191">
        <f t="shared" si="40"/>
        <v>0</v>
      </c>
      <c r="M151" s="191">
        <f t="shared" si="40"/>
        <v>0</v>
      </c>
      <c r="N151" s="191">
        <f t="shared" si="40"/>
        <v>0</v>
      </c>
      <c r="O151" s="191">
        <f t="shared" si="40"/>
        <v>0</v>
      </c>
      <c r="P151" s="191">
        <f t="shared" si="40"/>
        <v>0</v>
      </c>
      <c r="Q151" s="191">
        <f t="shared" si="40"/>
        <v>0</v>
      </c>
      <c r="R151" s="185"/>
      <c r="S151" s="186"/>
      <c r="T151" s="186"/>
      <c r="U151" s="186"/>
      <c r="V151" s="186"/>
      <c r="W151" s="186"/>
      <c r="X151" s="186"/>
      <c r="Y151" s="186"/>
      <c r="Z151" s="186"/>
      <c r="AA151" s="186"/>
      <c r="AB151" s="186"/>
      <c r="AC151" s="186"/>
      <c r="AD151" s="186"/>
      <c r="AE151" s="186"/>
    </row>
    <row r="152" spans="1:31" s="195" customFormat="1" x14ac:dyDescent="0.2">
      <c r="A152" s="170" t="s">
        <v>151</v>
      </c>
      <c r="B152" s="83">
        <f>SUM(D152:Q152)</f>
        <v>0</v>
      </c>
      <c r="C152" s="534"/>
      <c r="D152" s="192">
        <v>0</v>
      </c>
      <c r="E152" s="192">
        <v>0</v>
      </c>
      <c r="F152" s="192">
        <v>0</v>
      </c>
      <c r="G152" s="192">
        <v>0</v>
      </c>
      <c r="H152" s="192">
        <v>0</v>
      </c>
      <c r="I152" s="192">
        <v>0</v>
      </c>
      <c r="J152" s="192">
        <v>0</v>
      </c>
      <c r="K152" s="192">
        <v>0</v>
      </c>
      <c r="L152" s="192">
        <v>0</v>
      </c>
      <c r="M152" s="192">
        <v>0</v>
      </c>
      <c r="N152" s="192">
        <v>0</v>
      </c>
      <c r="O152" s="192">
        <v>0</v>
      </c>
      <c r="P152" s="192">
        <v>0</v>
      </c>
      <c r="Q152" s="192">
        <v>0</v>
      </c>
      <c r="R152" s="193"/>
      <c r="S152" s="194"/>
      <c r="T152" s="194"/>
      <c r="U152" s="194"/>
      <c r="V152" s="194"/>
      <c r="W152" s="194"/>
      <c r="X152" s="194"/>
      <c r="Y152" s="194"/>
      <c r="Z152" s="194"/>
      <c r="AA152" s="194"/>
      <c r="AB152" s="194"/>
      <c r="AC152" s="194"/>
      <c r="AD152" s="194"/>
      <c r="AE152" s="194"/>
    </row>
    <row r="153" spans="1:31" s="187" customFormat="1" ht="32.25" customHeight="1" x14ac:dyDescent="0.25">
      <c r="A153" s="190" t="s">
        <v>152</v>
      </c>
      <c r="B153" s="83">
        <f>SUM(D153:Q153)</f>
        <v>0</v>
      </c>
      <c r="C153" s="535"/>
      <c r="D153" s="191">
        <f t="shared" ref="D153:Q153" si="41">D110-D151</f>
        <v>0</v>
      </c>
      <c r="E153" s="191">
        <f t="shared" si="41"/>
        <v>0</v>
      </c>
      <c r="F153" s="191">
        <f t="shared" si="41"/>
        <v>0</v>
      </c>
      <c r="G153" s="191">
        <f t="shared" si="41"/>
        <v>0</v>
      </c>
      <c r="H153" s="191">
        <f t="shared" si="41"/>
        <v>0</v>
      </c>
      <c r="I153" s="191">
        <f t="shared" si="41"/>
        <v>0</v>
      </c>
      <c r="J153" s="191">
        <f t="shared" si="41"/>
        <v>0</v>
      </c>
      <c r="K153" s="191">
        <f t="shared" si="41"/>
        <v>0</v>
      </c>
      <c r="L153" s="191">
        <f t="shared" si="41"/>
        <v>0</v>
      </c>
      <c r="M153" s="191">
        <f t="shared" si="41"/>
        <v>0</v>
      </c>
      <c r="N153" s="191">
        <f t="shared" si="41"/>
        <v>0</v>
      </c>
      <c r="O153" s="191">
        <f t="shared" si="41"/>
        <v>0</v>
      </c>
      <c r="P153" s="191">
        <f t="shared" si="41"/>
        <v>0</v>
      </c>
      <c r="Q153" s="191">
        <f t="shared" si="41"/>
        <v>0</v>
      </c>
      <c r="R153" s="185"/>
      <c r="S153" s="186"/>
      <c r="T153" s="186"/>
      <c r="U153" s="186"/>
      <c r="V153" s="186"/>
      <c r="W153" s="186"/>
      <c r="X153" s="186"/>
      <c r="Y153" s="186"/>
      <c r="Z153" s="186"/>
      <c r="AA153" s="186"/>
      <c r="AB153" s="186"/>
      <c r="AC153" s="186"/>
      <c r="AD153" s="186"/>
      <c r="AE153" s="186"/>
    </row>
    <row r="156" spans="1:31" ht="30.6" customHeight="1" x14ac:dyDescent="0.25">
      <c r="A156" s="548" t="s">
        <v>280</v>
      </c>
      <c r="B156" s="549"/>
      <c r="C156" s="549"/>
      <c r="D156" s="549"/>
      <c r="E156" s="549"/>
      <c r="F156" s="549"/>
      <c r="G156" s="549"/>
      <c r="H156" s="160"/>
      <c r="J156" s="160"/>
      <c r="K156" s="160"/>
      <c r="L156" s="160"/>
      <c r="M156" s="160"/>
    </row>
    <row r="157" spans="1:31" ht="15.75" x14ac:dyDescent="0.25">
      <c r="A157" s="203"/>
      <c r="B157" s="167" t="s">
        <v>95</v>
      </c>
      <c r="C157" s="167">
        <v>0</v>
      </c>
      <c r="D157" s="167">
        <v>1</v>
      </c>
      <c r="E157" s="167">
        <v>2</v>
      </c>
      <c r="F157" s="167">
        <v>3</v>
      </c>
      <c r="G157" s="167">
        <v>4</v>
      </c>
      <c r="H157" s="167">
        <v>5</v>
      </c>
      <c r="I157" s="167">
        <v>6</v>
      </c>
      <c r="J157" s="167">
        <v>7</v>
      </c>
      <c r="K157" s="167">
        <v>8</v>
      </c>
      <c r="L157" s="167">
        <v>9</v>
      </c>
      <c r="M157" s="167">
        <v>10</v>
      </c>
      <c r="N157" s="167">
        <v>11</v>
      </c>
      <c r="O157" s="167">
        <v>12</v>
      </c>
      <c r="P157" s="167">
        <v>13</v>
      </c>
      <c r="Q157" s="167">
        <v>14</v>
      </c>
      <c r="R157" s="123"/>
      <c r="S157"/>
      <c r="T157"/>
      <c r="U157"/>
      <c r="V157"/>
      <c r="W157"/>
      <c r="X157"/>
      <c r="Y157"/>
      <c r="Z157"/>
      <c r="AA157"/>
      <c r="AB157"/>
      <c r="AC157"/>
      <c r="AD157"/>
      <c r="AE157"/>
    </row>
    <row r="158" spans="1:31" ht="18" customHeight="1" x14ac:dyDescent="0.25">
      <c r="A158" s="204" t="s">
        <v>156</v>
      </c>
    </row>
    <row r="159" spans="1:31" ht="25.5" x14ac:dyDescent="0.25">
      <c r="A159" s="205" t="str">
        <f>Investitie!B91</f>
        <v>ASISTENŢĂ FINANCIARĂ NERAMBURSABILĂ SOLICITATĂ</v>
      </c>
      <c r="B159" s="83" t="e">
        <f>SUM(D159:G159)</f>
        <v>#DIV/0!</v>
      </c>
      <c r="C159" s="544"/>
      <c r="D159" s="92" t="e">
        <f>Investitie!F91</f>
        <v>#DIV/0!</v>
      </c>
      <c r="E159" s="92" t="e">
        <f>Investitie!G91</f>
        <v>#DIV/0!</v>
      </c>
      <c r="F159" s="92" t="e">
        <f>Investitie!H91</f>
        <v>#DIV/0!</v>
      </c>
      <c r="G159" s="92" t="e">
        <f>Investitie!I91</f>
        <v>#DIV/0!</v>
      </c>
      <c r="H159" s="206"/>
      <c r="I159" s="172"/>
      <c r="J159" s="206"/>
      <c r="K159" s="206"/>
      <c r="L159" s="206"/>
      <c r="M159" s="206"/>
      <c r="N159" s="122"/>
      <c r="O159" s="122"/>
      <c r="P159" s="122"/>
      <c r="Q159" s="122"/>
    </row>
    <row r="160" spans="1:31" ht="15.75" x14ac:dyDescent="0.25">
      <c r="A160" s="205" t="str">
        <f>Investitie!B93</f>
        <v>Surse proprii</v>
      </c>
      <c r="B160" s="83" t="e">
        <f>SUM(D160:G160)</f>
        <v>#DIV/0!</v>
      </c>
      <c r="C160" s="545"/>
      <c r="D160" s="92" t="e">
        <f>Investitie!F93</f>
        <v>#DIV/0!</v>
      </c>
      <c r="E160" s="92" t="e">
        <f>Investitie!G93</f>
        <v>#DIV/0!</v>
      </c>
      <c r="F160" s="92" t="e">
        <f>Investitie!H93</f>
        <v>#DIV/0!</v>
      </c>
      <c r="G160" s="92" t="e">
        <f>Investitie!I93</f>
        <v>#DIV/0!</v>
      </c>
      <c r="H160" s="206"/>
      <c r="I160" s="172"/>
      <c r="J160" s="206"/>
      <c r="K160" s="206"/>
      <c r="L160" s="206"/>
      <c r="M160" s="206"/>
      <c r="N160" s="122"/>
      <c r="O160" s="122"/>
      <c r="P160" s="122"/>
      <c r="Q160" s="122"/>
    </row>
    <row r="161" spans="1:31" ht="25.5" x14ac:dyDescent="0.25">
      <c r="A161" s="205" t="str">
        <f>Investitie!B94</f>
        <v>Contributie publica (veniturile nete actualizate, pentru proiecte generatoare de venit)</v>
      </c>
      <c r="B161" s="83">
        <f>SUM(D161:G161)</f>
        <v>0</v>
      </c>
      <c r="C161" s="545"/>
      <c r="D161" s="92">
        <f>Investitie!F94</f>
        <v>0</v>
      </c>
      <c r="E161" s="92">
        <f>Investitie!G94</f>
        <v>0</v>
      </c>
      <c r="F161" s="92">
        <f>Investitie!H94</f>
        <v>0</v>
      </c>
      <c r="G161" s="92">
        <f>Investitie!I94</f>
        <v>0</v>
      </c>
      <c r="H161" s="122"/>
      <c r="I161" s="172"/>
      <c r="J161" s="122"/>
      <c r="K161" s="122"/>
      <c r="L161" s="122"/>
      <c r="M161" s="122"/>
      <c r="N161" s="122"/>
      <c r="O161" s="122"/>
      <c r="P161" s="122"/>
      <c r="Q161" s="122"/>
    </row>
    <row r="162" spans="1:31" hidden="1" x14ac:dyDescent="0.25">
      <c r="A162" s="205"/>
      <c r="B162" s="83"/>
      <c r="C162" s="545"/>
      <c r="D162" s="92"/>
      <c r="E162" s="92"/>
      <c r="F162" s="92"/>
      <c r="G162" s="92"/>
      <c r="H162" s="122"/>
      <c r="I162" s="172"/>
      <c r="J162" s="122"/>
      <c r="K162" s="122"/>
      <c r="L162" s="122"/>
      <c r="M162" s="122"/>
      <c r="N162" s="122"/>
      <c r="O162" s="122"/>
      <c r="P162" s="122"/>
      <c r="Q162" s="122"/>
    </row>
    <row r="163" spans="1:31" x14ac:dyDescent="0.25">
      <c r="A163" s="205" t="str">
        <f>Investitie!B95</f>
        <v>Imprumuturi bancare (surse imprumutate)</v>
      </c>
      <c r="B163" s="83">
        <f>SUM(D163:G163)</f>
        <v>0</v>
      </c>
      <c r="C163" s="545"/>
      <c r="D163" s="92">
        <f>Investitie!F95</f>
        <v>0</v>
      </c>
      <c r="E163" s="92">
        <f>Investitie!G95</f>
        <v>0</v>
      </c>
      <c r="F163" s="92">
        <f>Investitie!H95</f>
        <v>0</v>
      </c>
      <c r="G163" s="92">
        <f>Investitie!I95</f>
        <v>0</v>
      </c>
      <c r="H163" s="122"/>
      <c r="I163" s="172"/>
      <c r="J163" s="122"/>
      <c r="K163" s="122"/>
      <c r="L163" s="122"/>
      <c r="M163" s="122"/>
      <c r="N163" s="122"/>
      <c r="O163" s="122"/>
      <c r="P163" s="122"/>
      <c r="Q163" s="122"/>
    </row>
    <row r="164" spans="1:31" s="1" customFormat="1" ht="25.5" x14ac:dyDescent="0.2">
      <c r="A164" s="207" t="s">
        <v>157</v>
      </c>
      <c r="B164" s="83" t="e">
        <f>SUM(B159:B163)</f>
        <v>#DIV/0!</v>
      </c>
      <c r="C164" s="545"/>
      <c r="D164" s="83" t="e">
        <f>SUM(D159:D163)</f>
        <v>#DIV/0!</v>
      </c>
      <c r="E164" s="83" t="e">
        <f>SUM(E159:E163)</f>
        <v>#DIV/0!</v>
      </c>
      <c r="F164" s="83" t="e">
        <f t="shared" ref="F164:G164" si="42">SUM(F159:F163)</f>
        <v>#DIV/0!</v>
      </c>
      <c r="G164" s="83" t="e">
        <f t="shared" si="42"/>
        <v>#DIV/0!</v>
      </c>
      <c r="H164" s="83"/>
      <c r="I164" s="208"/>
      <c r="J164" s="83"/>
      <c r="K164" s="83"/>
      <c r="L164" s="83"/>
      <c r="M164" s="83"/>
      <c r="N164" s="83"/>
      <c r="O164" s="83"/>
      <c r="P164" s="83"/>
      <c r="Q164" s="83"/>
      <c r="R164" s="209"/>
      <c r="S164" s="210"/>
      <c r="T164" s="210"/>
      <c r="U164" s="210"/>
      <c r="V164" s="210"/>
      <c r="W164" s="210"/>
      <c r="X164" s="210"/>
      <c r="Y164" s="210"/>
      <c r="Z164" s="210"/>
      <c r="AA164" s="210"/>
      <c r="AB164" s="210"/>
      <c r="AC164" s="210"/>
      <c r="AD164" s="210"/>
      <c r="AE164" s="210"/>
    </row>
    <row r="165" spans="1:31" s="1" customFormat="1" ht="12.75" x14ac:dyDescent="0.2">
      <c r="A165" s="204"/>
      <c r="B165" s="105"/>
      <c r="C165" s="545"/>
      <c r="D165" s="105"/>
      <c r="E165" s="105"/>
      <c r="F165" s="105"/>
      <c r="G165" s="105"/>
      <c r="H165" s="105"/>
      <c r="I165" s="211"/>
      <c r="J165" s="105"/>
      <c r="K165" s="105"/>
      <c r="L165" s="105"/>
      <c r="M165" s="105"/>
      <c r="N165" s="105"/>
      <c r="O165" s="105"/>
      <c r="P165" s="105"/>
      <c r="Q165" s="105"/>
      <c r="R165" s="209"/>
      <c r="S165" s="210"/>
      <c r="T165" s="210"/>
      <c r="U165" s="210"/>
      <c r="V165" s="210"/>
      <c r="W165" s="210"/>
      <c r="X165" s="210"/>
      <c r="Y165" s="210"/>
      <c r="Z165" s="210"/>
      <c r="AA165" s="210"/>
      <c r="AB165" s="210"/>
      <c r="AC165" s="210"/>
      <c r="AD165" s="210"/>
      <c r="AE165" s="210"/>
    </row>
    <row r="166" spans="1:31" s="1" customFormat="1" ht="12.75" x14ac:dyDescent="0.2">
      <c r="A166" s="204" t="s">
        <v>158</v>
      </c>
      <c r="B166" s="105"/>
      <c r="C166" s="545"/>
      <c r="D166" s="105"/>
      <c r="E166" s="105"/>
      <c r="F166" s="105"/>
      <c r="G166" s="105"/>
      <c r="H166" s="105"/>
      <c r="I166" s="211"/>
      <c r="J166" s="105"/>
      <c r="K166" s="105"/>
      <c r="L166" s="105"/>
      <c r="M166" s="105"/>
      <c r="N166" s="105"/>
      <c r="O166" s="105"/>
      <c r="P166" s="105"/>
      <c r="Q166" s="105"/>
      <c r="R166" s="209"/>
      <c r="S166" s="210"/>
      <c r="T166" s="210"/>
      <c r="U166" s="210"/>
      <c r="V166" s="210"/>
      <c r="W166" s="210"/>
      <c r="X166" s="210"/>
      <c r="Y166" s="210"/>
      <c r="Z166" s="210"/>
      <c r="AA166" s="210"/>
      <c r="AB166" s="210"/>
      <c r="AC166" s="210"/>
      <c r="AD166" s="210"/>
      <c r="AE166" s="210"/>
    </row>
    <row r="167" spans="1:31" x14ac:dyDescent="0.25">
      <c r="A167" s="205" t="s">
        <v>159</v>
      </c>
      <c r="B167" s="122">
        <f>SUM(D167:Q167)</f>
        <v>0</v>
      </c>
      <c r="C167" s="545"/>
      <c r="D167" s="92">
        <f>Investitie!F101</f>
        <v>0</v>
      </c>
      <c r="E167" s="92">
        <f>Investitie!G101</f>
        <v>0</v>
      </c>
      <c r="F167" s="92">
        <f>Investitie!H101</f>
        <v>0</v>
      </c>
      <c r="G167" s="92">
        <f>Investitie!I101</f>
        <v>0</v>
      </c>
      <c r="H167" s="92">
        <f>Investitie!J101</f>
        <v>0</v>
      </c>
      <c r="I167" s="92">
        <f>Investitie!K101</f>
        <v>0</v>
      </c>
      <c r="J167" s="92">
        <f>Investitie!L101</f>
        <v>0</v>
      </c>
      <c r="K167" s="92">
        <f>Investitie!M101</f>
        <v>0</v>
      </c>
      <c r="L167" s="92">
        <f>Investitie!N101</f>
        <v>0</v>
      </c>
      <c r="M167" s="92">
        <f>Investitie!O101</f>
        <v>0</v>
      </c>
      <c r="N167" s="92">
        <f>Investitie!P101</f>
        <v>0</v>
      </c>
      <c r="O167" s="92">
        <f>Investitie!Q101</f>
        <v>0</v>
      </c>
      <c r="P167" s="92">
        <f>Investitie!R101</f>
        <v>0</v>
      </c>
      <c r="Q167" s="92">
        <f>Investitie!S101</f>
        <v>0</v>
      </c>
    </row>
    <row r="168" spans="1:31" x14ac:dyDescent="0.25">
      <c r="A168" s="205" t="s">
        <v>160</v>
      </c>
      <c r="B168" s="122">
        <f>SUM(D168:Q168)</f>
        <v>0</v>
      </c>
      <c r="C168" s="545"/>
      <c r="D168" s="92">
        <f>Investitie!F102</f>
        <v>0</v>
      </c>
      <c r="E168" s="92">
        <f>Investitie!G102</f>
        <v>0</v>
      </c>
      <c r="F168" s="92">
        <f>Investitie!H102</f>
        <v>0</v>
      </c>
      <c r="G168" s="92">
        <f>Investitie!I102</f>
        <v>0</v>
      </c>
      <c r="H168" s="92">
        <f>Investitie!J102</f>
        <v>0</v>
      </c>
      <c r="I168" s="92">
        <f>Investitie!K102</f>
        <v>0</v>
      </c>
      <c r="J168" s="92">
        <f>Investitie!L102</f>
        <v>0</v>
      </c>
      <c r="K168" s="92">
        <f>Investitie!M102</f>
        <v>0</v>
      </c>
      <c r="L168" s="92">
        <f>Investitie!N102</f>
        <v>0</v>
      </c>
      <c r="M168" s="92">
        <f>Investitie!O102</f>
        <v>0</v>
      </c>
      <c r="N168" s="92">
        <f>Investitie!P102</f>
        <v>0</v>
      </c>
      <c r="O168" s="92">
        <f>Investitie!Q102</f>
        <v>0</v>
      </c>
      <c r="P168" s="92">
        <f>Investitie!R102</f>
        <v>0</v>
      </c>
      <c r="Q168" s="92">
        <f>Investitie!S102</f>
        <v>0</v>
      </c>
    </row>
    <row r="169" spans="1:31" s="1" customFormat="1" ht="25.5" x14ac:dyDescent="0.2">
      <c r="A169" s="207" t="s">
        <v>161</v>
      </c>
      <c r="B169" s="134">
        <f>SUM(D169:Q169)</f>
        <v>0</v>
      </c>
      <c r="C169" s="545"/>
      <c r="D169" s="83">
        <f>D168+D167</f>
        <v>0</v>
      </c>
      <c r="E169" s="83">
        <f t="shared" ref="E169:Q169" si="43">E168+E167</f>
        <v>0</v>
      </c>
      <c r="F169" s="83">
        <f t="shared" si="43"/>
        <v>0</v>
      </c>
      <c r="G169" s="83">
        <f t="shared" si="43"/>
        <v>0</v>
      </c>
      <c r="H169" s="83">
        <f t="shared" si="43"/>
        <v>0</v>
      </c>
      <c r="I169" s="83">
        <f t="shared" si="43"/>
        <v>0</v>
      </c>
      <c r="J169" s="83">
        <f t="shared" si="43"/>
        <v>0</v>
      </c>
      <c r="K169" s="83">
        <f t="shared" si="43"/>
        <v>0</v>
      </c>
      <c r="L169" s="83">
        <f t="shared" si="43"/>
        <v>0</v>
      </c>
      <c r="M169" s="83">
        <f t="shared" si="43"/>
        <v>0</v>
      </c>
      <c r="N169" s="83">
        <f t="shared" si="43"/>
        <v>0</v>
      </c>
      <c r="O169" s="83">
        <f t="shared" si="43"/>
        <v>0</v>
      </c>
      <c r="P169" s="83">
        <f t="shared" si="43"/>
        <v>0</v>
      </c>
      <c r="Q169" s="83">
        <f t="shared" si="43"/>
        <v>0</v>
      </c>
      <c r="R169" s="209"/>
      <c r="S169" s="210"/>
      <c r="T169" s="210"/>
      <c r="U169" s="210"/>
      <c r="V169" s="210"/>
      <c r="W169" s="210"/>
      <c r="X169" s="210"/>
      <c r="Y169" s="210"/>
      <c r="Z169" s="210"/>
      <c r="AA169" s="210"/>
      <c r="AB169" s="210"/>
      <c r="AC169" s="210"/>
      <c r="AD169" s="210"/>
      <c r="AE169" s="210"/>
    </row>
    <row r="170" spans="1:31" x14ac:dyDescent="0.25">
      <c r="C170" s="545"/>
    </row>
    <row r="171" spans="1:31" x14ac:dyDescent="0.25">
      <c r="A171" s="204" t="s">
        <v>162</v>
      </c>
      <c r="C171" s="545"/>
    </row>
    <row r="172" spans="1:31" ht="15.75" x14ac:dyDescent="0.25">
      <c r="A172" s="212" t="s">
        <v>163</v>
      </c>
      <c r="B172" s="83">
        <f>SUM(D172:G172)</f>
        <v>0</v>
      </c>
      <c r="C172" s="545"/>
      <c r="D172" s="336">
        <f>Investitie!F80</f>
        <v>0</v>
      </c>
      <c r="E172" s="336">
        <f>Investitie!G80</f>
        <v>0</v>
      </c>
      <c r="F172" s="336">
        <f>Investitie!H80</f>
        <v>0</v>
      </c>
      <c r="G172" s="336">
        <f>Investitie!I80</f>
        <v>0</v>
      </c>
      <c r="H172" s="160"/>
      <c r="J172" s="160"/>
      <c r="K172" s="160"/>
      <c r="L172" s="160"/>
      <c r="M172" s="160"/>
    </row>
    <row r="173" spans="1:31" ht="25.5" x14ac:dyDescent="0.25">
      <c r="A173" s="207" t="s">
        <v>164</v>
      </c>
      <c r="B173" s="133">
        <f t="shared" ref="B173:G173" si="44">B172</f>
        <v>0</v>
      </c>
      <c r="C173" s="545"/>
      <c r="D173" s="133">
        <f>D172</f>
        <v>0</v>
      </c>
      <c r="E173" s="133">
        <f t="shared" si="44"/>
        <v>0</v>
      </c>
      <c r="F173" s="133">
        <f t="shared" si="44"/>
        <v>0</v>
      </c>
      <c r="G173" s="133">
        <f t="shared" si="44"/>
        <v>0</v>
      </c>
    </row>
    <row r="174" spans="1:31" ht="25.5" x14ac:dyDescent="0.25">
      <c r="A174" s="207" t="s">
        <v>165</v>
      </c>
      <c r="B174" s="122">
        <f t="shared" ref="B174:Q174" si="45">B173+B169</f>
        <v>0</v>
      </c>
      <c r="C174" s="545"/>
      <c r="D174" s="122">
        <f>D173+D169</f>
        <v>0</v>
      </c>
      <c r="E174" s="122">
        <f>E173+E169</f>
        <v>0</v>
      </c>
      <c r="F174" s="122">
        <f t="shared" si="45"/>
        <v>0</v>
      </c>
      <c r="G174" s="122">
        <f t="shared" si="45"/>
        <v>0</v>
      </c>
      <c r="H174" s="122">
        <f t="shared" si="45"/>
        <v>0</v>
      </c>
      <c r="I174" s="122">
        <f t="shared" si="45"/>
        <v>0</v>
      </c>
      <c r="J174" s="122">
        <f t="shared" si="45"/>
        <v>0</v>
      </c>
      <c r="K174" s="122">
        <f t="shared" si="45"/>
        <v>0</v>
      </c>
      <c r="L174" s="122">
        <f t="shared" si="45"/>
        <v>0</v>
      </c>
      <c r="M174" s="122">
        <f t="shared" si="45"/>
        <v>0</v>
      </c>
      <c r="N174" s="122">
        <f t="shared" si="45"/>
        <v>0</v>
      </c>
      <c r="O174" s="122">
        <f t="shared" si="45"/>
        <v>0</v>
      </c>
      <c r="P174" s="122">
        <f t="shared" si="45"/>
        <v>0</v>
      </c>
      <c r="Q174" s="122">
        <f t="shared" si="45"/>
        <v>0</v>
      </c>
    </row>
    <row r="175" spans="1:31" ht="15.75" x14ac:dyDescent="0.25">
      <c r="A175" s="190" t="s">
        <v>166</v>
      </c>
      <c r="B175" s="122" t="e">
        <f>B164-B174</f>
        <v>#DIV/0!</v>
      </c>
      <c r="C175" s="545"/>
      <c r="D175" s="122" t="e">
        <f>D164-D174</f>
        <v>#DIV/0!</v>
      </c>
      <c r="E175" s="122" t="e">
        <f t="shared" ref="E175:Q175" si="46">E164-E174</f>
        <v>#DIV/0!</v>
      </c>
      <c r="F175" s="122" t="e">
        <f t="shared" si="46"/>
        <v>#DIV/0!</v>
      </c>
      <c r="G175" s="122" t="e">
        <f t="shared" si="46"/>
        <v>#DIV/0!</v>
      </c>
      <c r="H175" s="122">
        <f>H164-H174</f>
        <v>0</v>
      </c>
      <c r="I175" s="122">
        <f t="shared" si="46"/>
        <v>0</v>
      </c>
      <c r="J175" s="122">
        <f t="shared" si="46"/>
        <v>0</v>
      </c>
      <c r="K175" s="122">
        <f t="shared" si="46"/>
        <v>0</v>
      </c>
      <c r="L175" s="122">
        <f t="shared" si="46"/>
        <v>0</v>
      </c>
      <c r="M175" s="122">
        <f t="shared" si="46"/>
        <v>0</v>
      </c>
      <c r="N175" s="122">
        <f t="shared" si="46"/>
        <v>0</v>
      </c>
      <c r="O175" s="122">
        <f t="shared" si="46"/>
        <v>0</v>
      </c>
      <c r="P175" s="122">
        <f t="shared" si="46"/>
        <v>0</v>
      </c>
      <c r="Q175" s="122">
        <f t="shared" si="46"/>
        <v>0</v>
      </c>
    </row>
    <row r="176" spans="1:31" x14ac:dyDescent="0.25">
      <c r="C176" s="545"/>
    </row>
    <row r="177" spans="1:17" ht="15.75" x14ac:dyDescent="0.25">
      <c r="A177" s="190" t="s">
        <v>167</v>
      </c>
      <c r="B177" s="122" t="e">
        <f>B153+B175</f>
        <v>#DIV/0!</v>
      </c>
      <c r="C177" s="546"/>
      <c r="D177" s="122" t="e">
        <f>D153+D175</f>
        <v>#DIV/0!</v>
      </c>
      <c r="E177" s="122" t="e">
        <f t="shared" ref="E177:Q177" si="47">E153+E175</f>
        <v>#DIV/0!</v>
      </c>
      <c r="F177" s="122" t="e">
        <f t="shared" si="47"/>
        <v>#DIV/0!</v>
      </c>
      <c r="G177" s="122" t="e">
        <f t="shared" si="47"/>
        <v>#DIV/0!</v>
      </c>
      <c r="H177" s="122">
        <f t="shared" si="47"/>
        <v>0</v>
      </c>
      <c r="I177" s="122">
        <f t="shared" si="47"/>
        <v>0</v>
      </c>
      <c r="J177" s="122">
        <f t="shared" si="47"/>
        <v>0</v>
      </c>
      <c r="K177" s="122">
        <f t="shared" si="47"/>
        <v>0</v>
      </c>
      <c r="L177" s="122">
        <f t="shared" si="47"/>
        <v>0</v>
      </c>
      <c r="M177" s="122">
        <f t="shared" si="47"/>
        <v>0</v>
      </c>
      <c r="N177" s="122">
        <f t="shared" si="47"/>
        <v>0</v>
      </c>
      <c r="O177" s="122">
        <f t="shared" si="47"/>
        <v>0</v>
      </c>
      <c r="P177" s="122">
        <f t="shared" si="47"/>
        <v>0</v>
      </c>
      <c r="Q177" s="122">
        <f t="shared" si="47"/>
        <v>0</v>
      </c>
    </row>
    <row r="178" spans="1:17" x14ac:dyDescent="0.25">
      <c r="A178" s="168" t="s">
        <v>168</v>
      </c>
      <c r="B178" s="122" t="s">
        <v>169</v>
      </c>
      <c r="C178" s="213"/>
      <c r="D178" s="122">
        <f>C179</f>
        <v>0</v>
      </c>
      <c r="E178" s="122" t="e">
        <f t="shared" ref="E178:Q178" si="48">D179</f>
        <v>#DIV/0!</v>
      </c>
      <c r="F178" s="122" t="e">
        <f t="shared" si="48"/>
        <v>#DIV/0!</v>
      </c>
      <c r="G178" s="122" t="e">
        <f t="shared" si="48"/>
        <v>#DIV/0!</v>
      </c>
      <c r="H178" s="122" t="e">
        <f t="shared" si="48"/>
        <v>#DIV/0!</v>
      </c>
      <c r="I178" s="122" t="e">
        <f t="shared" si="48"/>
        <v>#DIV/0!</v>
      </c>
      <c r="J178" s="122" t="e">
        <f t="shared" si="48"/>
        <v>#DIV/0!</v>
      </c>
      <c r="K178" s="122" t="e">
        <f t="shared" si="48"/>
        <v>#DIV/0!</v>
      </c>
      <c r="L178" s="122" t="e">
        <f t="shared" si="48"/>
        <v>#DIV/0!</v>
      </c>
      <c r="M178" s="122" t="e">
        <f t="shared" si="48"/>
        <v>#DIV/0!</v>
      </c>
      <c r="N178" s="122" t="e">
        <f t="shared" si="48"/>
        <v>#DIV/0!</v>
      </c>
      <c r="O178" s="122" t="e">
        <f t="shared" si="48"/>
        <v>#DIV/0!</v>
      </c>
      <c r="P178" s="122" t="e">
        <f t="shared" si="48"/>
        <v>#DIV/0!</v>
      </c>
      <c r="Q178" s="122" t="e">
        <f t="shared" si="48"/>
        <v>#DIV/0!</v>
      </c>
    </row>
    <row r="179" spans="1:17" x14ac:dyDescent="0.25">
      <c r="A179" s="168" t="s">
        <v>170</v>
      </c>
      <c r="B179" s="122" t="s">
        <v>169</v>
      </c>
      <c r="C179" s="122">
        <f>C178+C177</f>
        <v>0</v>
      </c>
      <c r="D179" s="122" t="e">
        <f>D178+D177</f>
        <v>#DIV/0!</v>
      </c>
      <c r="E179" s="122" t="e">
        <f t="shared" ref="E179:Q179" si="49">E178+E177</f>
        <v>#DIV/0!</v>
      </c>
      <c r="F179" s="122" t="e">
        <f t="shared" si="49"/>
        <v>#DIV/0!</v>
      </c>
      <c r="G179" s="122" t="e">
        <f t="shared" si="49"/>
        <v>#DIV/0!</v>
      </c>
      <c r="H179" s="122" t="e">
        <f t="shared" si="49"/>
        <v>#DIV/0!</v>
      </c>
      <c r="I179" s="122" t="e">
        <f t="shared" si="49"/>
        <v>#DIV/0!</v>
      </c>
      <c r="J179" s="122" t="e">
        <f t="shared" si="49"/>
        <v>#DIV/0!</v>
      </c>
      <c r="K179" s="122" t="e">
        <f t="shared" si="49"/>
        <v>#DIV/0!</v>
      </c>
      <c r="L179" s="122" t="e">
        <f t="shared" si="49"/>
        <v>#DIV/0!</v>
      </c>
      <c r="M179" s="122" t="e">
        <f t="shared" si="49"/>
        <v>#DIV/0!</v>
      </c>
      <c r="N179" s="122" t="e">
        <f t="shared" si="49"/>
        <v>#DIV/0!</v>
      </c>
      <c r="O179" s="122" t="e">
        <f t="shared" si="49"/>
        <v>#DIV/0!</v>
      </c>
      <c r="P179" s="122" t="e">
        <f t="shared" si="49"/>
        <v>#DIV/0!</v>
      </c>
      <c r="Q179" s="122" t="e">
        <f t="shared" si="49"/>
        <v>#DIV/0!</v>
      </c>
    </row>
  </sheetData>
  <mergeCells count="12">
    <mergeCell ref="A79:Q79"/>
    <mergeCell ref="A81:H81"/>
    <mergeCell ref="D82:Q82"/>
    <mergeCell ref="C84:C153"/>
    <mergeCell ref="C159:C177"/>
    <mergeCell ref="A80:Q80"/>
    <mergeCell ref="A156:G156"/>
    <mergeCell ref="C7:C76"/>
    <mergeCell ref="A1:Q1"/>
    <mergeCell ref="A3:Q3"/>
    <mergeCell ref="A4:Q4"/>
    <mergeCell ref="A5:L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249977111117893"/>
  </sheetPr>
  <dimension ref="A1:R64"/>
  <sheetViews>
    <sheetView workbookViewId="0">
      <selection activeCell="G27" sqref="G27"/>
    </sheetView>
  </sheetViews>
  <sheetFormatPr defaultColWidth="8.85546875" defaultRowHeight="15" x14ac:dyDescent="0.25"/>
  <cols>
    <col min="1" max="1" width="47" style="196" customWidth="1"/>
    <col min="2" max="2" width="15.42578125" style="105" customWidth="1"/>
    <col min="3" max="3" width="15.42578125" style="65" hidden="1" customWidth="1"/>
    <col min="4" max="8" width="15.42578125" style="65" customWidth="1"/>
    <col min="9" max="9" width="15.42578125" style="159" customWidth="1"/>
    <col min="10" max="17" width="15.42578125" style="65" customWidth="1"/>
    <col min="18" max="18" width="9.140625" style="123" customWidth="1"/>
  </cols>
  <sheetData>
    <row r="1" spans="1:18" ht="28.5" customHeight="1" x14ac:dyDescent="0.25">
      <c r="A1" s="538" t="s">
        <v>432</v>
      </c>
      <c r="B1" s="538"/>
      <c r="C1" s="538"/>
      <c r="D1" s="538"/>
      <c r="J1" s="160"/>
      <c r="K1" s="160"/>
      <c r="L1" s="160"/>
      <c r="M1" s="160"/>
    </row>
    <row r="2" spans="1:18" ht="27.75" customHeight="1" x14ac:dyDescent="0.25">
      <c r="A2" s="550" t="s">
        <v>171</v>
      </c>
      <c r="B2" s="550"/>
      <c r="C2" s="550"/>
      <c r="D2" s="550"/>
      <c r="E2" s="550"/>
      <c r="F2" s="550"/>
      <c r="G2" s="550"/>
      <c r="H2" s="550"/>
      <c r="I2" s="65"/>
    </row>
    <row r="3" spans="1:18" s="75" customFormat="1" ht="16.5" customHeight="1" x14ac:dyDescent="0.2">
      <c r="A3" s="214"/>
      <c r="B3" s="215"/>
      <c r="C3" s="215"/>
      <c r="D3" s="216"/>
      <c r="E3" s="216"/>
      <c r="F3" s="217"/>
      <c r="G3" s="216"/>
      <c r="H3" s="216"/>
      <c r="I3" s="216"/>
      <c r="J3" s="215"/>
      <c r="K3" s="215"/>
      <c r="L3" s="215"/>
      <c r="M3" s="215"/>
      <c r="N3" s="112"/>
      <c r="O3" s="112"/>
      <c r="P3" s="112"/>
      <c r="Q3" s="112"/>
      <c r="R3" s="129"/>
    </row>
    <row r="4" spans="1:18" s="75" customFormat="1" ht="16.899999999999999" customHeight="1" x14ac:dyDescent="0.25">
      <c r="A4" s="551"/>
      <c r="B4" s="552"/>
      <c r="C4" s="552"/>
      <c r="D4" s="552"/>
      <c r="E4" s="552"/>
      <c r="F4" s="552"/>
      <c r="G4" s="552"/>
      <c r="H4" s="552"/>
      <c r="I4" s="552"/>
      <c r="J4" s="552"/>
      <c r="K4" s="552"/>
      <c r="L4" s="552"/>
      <c r="M4" s="552"/>
      <c r="N4" s="112"/>
      <c r="O4" s="112"/>
      <c r="P4" s="112"/>
      <c r="Q4" s="112"/>
      <c r="R4" s="129"/>
    </row>
    <row r="5" spans="1:18" s="75" customFormat="1" ht="25.5" customHeight="1" x14ac:dyDescent="0.25">
      <c r="A5" s="218"/>
      <c r="B5" s="219"/>
      <c r="C5" s="220"/>
      <c r="D5" s="553" t="s">
        <v>278</v>
      </c>
      <c r="E5" s="553"/>
      <c r="F5" s="553"/>
      <c r="G5" s="553"/>
      <c r="H5" s="553"/>
      <c r="I5" s="553"/>
      <c r="J5" s="553"/>
      <c r="K5" s="553"/>
      <c r="L5" s="553"/>
      <c r="M5" s="553"/>
      <c r="N5" s="553"/>
      <c r="O5" s="553"/>
      <c r="P5" s="553"/>
      <c r="Q5" s="553"/>
      <c r="R5" s="129"/>
    </row>
    <row r="6" spans="1:18" s="75" customFormat="1" x14ac:dyDescent="0.25">
      <c r="A6" s="166" t="s">
        <v>172</v>
      </c>
      <c r="B6" s="167" t="s">
        <v>95</v>
      </c>
      <c r="C6" s="167">
        <v>0</v>
      </c>
      <c r="D6" s="167">
        <v>1</v>
      </c>
      <c r="E6" s="167">
        <v>2</v>
      </c>
      <c r="F6" s="167">
        <v>3</v>
      </c>
      <c r="G6" s="167">
        <v>4</v>
      </c>
      <c r="H6" s="167">
        <v>5</v>
      </c>
      <c r="I6" s="167">
        <v>6</v>
      </c>
      <c r="J6" s="167">
        <v>7</v>
      </c>
      <c r="K6" s="167">
        <v>8</v>
      </c>
      <c r="L6" s="167">
        <v>9</v>
      </c>
      <c r="M6" s="167">
        <v>10</v>
      </c>
      <c r="N6" s="167">
        <v>11</v>
      </c>
      <c r="O6" s="167">
        <v>12</v>
      </c>
      <c r="P6" s="167">
        <v>13</v>
      </c>
      <c r="Q6" s="167">
        <v>14</v>
      </c>
      <c r="R6" s="129"/>
    </row>
    <row r="7" spans="1:18" s="75" customFormat="1" x14ac:dyDescent="0.25">
      <c r="A7" s="168" t="s">
        <v>123</v>
      </c>
      <c r="B7" s="169"/>
      <c r="C7" s="533"/>
      <c r="D7" s="169"/>
      <c r="E7" s="169"/>
      <c r="F7" s="169"/>
      <c r="G7" s="169"/>
      <c r="H7" s="169"/>
      <c r="I7" s="169"/>
      <c r="J7" s="169"/>
      <c r="K7" s="169"/>
      <c r="L7" s="169"/>
      <c r="M7" s="169"/>
      <c r="N7" s="169"/>
      <c r="O7" s="169"/>
      <c r="P7" s="169"/>
      <c r="Q7" s="169"/>
      <c r="R7" s="129"/>
    </row>
    <row r="8" spans="1:18" s="75" customFormat="1" x14ac:dyDescent="0.2">
      <c r="A8" s="170" t="str">
        <f>'Proiectii financiare_V,Ch act'!A8</f>
        <v>Venituri din valorificare material lemnos</v>
      </c>
      <c r="B8" s="83">
        <f t="shared" ref="B8:B13" si="0">SUM(D8:Q8)</f>
        <v>0</v>
      </c>
      <c r="C8" s="534"/>
      <c r="D8" s="122">
        <f>'Proiectii financiare_V,Ch act'!D85-'Proiectii financiare_V,Ch act'!D8</f>
        <v>0</v>
      </c>
      <c r="E8" s="122">
        <f>'Proiectii financiare_V,Ch act'!E85-'Proiectii financiare_V,Ch act'!E8</f>
        <v>0</v>
      </c>
      <c r="F8" s="122">
        <f>'Proiectii financiare_V,Ch act'!F85-'Proiectii financiare_V,Ch act'!F8</f>
        <v>0</v>
      </c>
      <c r="G8" s="122">
        <f>'Proiectii financiare_V,Ch act'!G85-'Proiectii financiare_V,Ch act'!G8</f>
        <v>0</v>
      </c>
      <c r="H8" s="122">
        <f>'Proiectii financiare_V,Ch act'!H85-'Proiectii financiare_V,Ch act'!H8</f>
        <v>0</v>
      </c>
      <c r="I8" s="122">
        <f>'Proiectii financiare_V,Ch act'!I85-'Proiectii financiare_V,Ch act'!I8</f>
        <v>0</v>
      </c>
      <c r="J8" s="122">
        <f>'Proiectii financiare_V,Ch act'!J85-'Proiectii financiare_V,Ch act'!J8</f>
        <v>0</v>
      </c>
      <c r="K8" s="122">
        <f>'Proiectii financiare_V,Ch act'!K85-'Proiectii financiare_V,Ch act'!K8</f>
        <v>0</v>
      </c>
      <c r="L8" s="122">
        <f>'Proiectii financiare_V,Ch act'!L85-'Proiectii financiare_V,Ch act'!L8</f>
        <v>0</v>
      </c>
      <c r="M8" s="122">
        <f>'Proiectii financiare_V,Ch act'!M85-'Proiectii financiare_V,Ch act'!M8</f>
        <v>0</v>
      </c>
      <c r="N8" s="122">
        <f>'Proiectii financiare_V,Ch act'!N85-'Proiectii financiare_V,Ch act'!N8</f>
        <v>0</v>
      </c>
      <c r="O8" s="122">
        <f>'Proiectii financiare_V,Ch act'!O85-'Proiectii financiare_V,Ch act'!O8</f>
        <v>0</v>
      </c>
      <c r="P8" s="122">
        <f>'Proiectii financiare_V,Ch act'!P85-'Proiectii financiare_V,Ch act'!P8</f>
        <v>0</v>
      </c>
      <c r="Q8" s="122">
        <f>'Proiectii financiare_V,Ch act'!Q85-'Proiectii financiare_V,Ch act'!Q8</f>
        <v>0</v>
      </c>
      <c r="R8" s="129"/>
    </row>
    <row r="9" spans="1:18" s="75" customFormat="1" hidden="1" x14ac:dyDescent="0.2">
      <c r="A9" s="170">
        <f>'Proiectii financiare_V,Ch act'!A11</f>
        <v>0</v>
      </c>
      <c r="B9" s="83">
        <f t="shared" si="0"/>
        <v>0</v>
      </c>
      <c r="C9" s="534"/>
      <c r="D9" s="122">
        <f>'Proiectii financiare_V,Ch act'!D88-'Proiectii financiare_V,Ch act'!D11</f>
        <v>0</v>
      </c>
      <c r="E9" s="122">
        <f>'Proiectii financiare_V,Ch act'!E88-'Proiectii financiare_V,Ch act'!E11</f>
        <v>0</v>
      </c>
      <c r="F9" s="122">
        <f>'Proiectii financiare_V,Ch act'!F88-'Proiectii financiare_V,Ch act'!F11</f>
        <v>0</v>
      </c>
      <c r="G9" s="122">
        <f>'Proiectii financiare_V,Ch act'!G88-'Proiectii financiare_V,Ch act'!G11</f>
        <v>0</v>
      </c>
      <c r="H9" s="122">
        <f>'Proiectii financiare_V,Ch act'!H88-'Proiectii financiare_V,Ch act'!H11</f>
        <v>0</v>
      </c>
      <c r="I9" s="122">
        <f>'Proiectii financiare_V,Ch act'!I88-'Proiectii financiare_V,Ch act'!I11</f>
        <v>0</v>
      </c>
      <c r="J9" s="122">
        <f>'Proiectii financiare_V,Ch act'!J88-'Proiectii financiare_V,Ch act'!J11</f>
        <v>0</v>
      </c>
      <c r="K9" s="122">
        <f>'Proiectii financiare_V,Ch act'!K88-'Proiectii financiare_V,Ch act'!K11</f>
        <v>0</v>
      </c>
      <c r="L9" s="122">
        <f>'Proiectii financiare_V,Ch act'!L88-'Proiectii financiare_V,Ch act'!L11</f>
        <v>0</v>
      </c>
      <c r="M9" s="122">
        <f>'Proiectii financiare_V,Ch act'!M88-'Proiectii financiare_V,Ch act'!M11</f>
        <v>0</v>
      </c>
      <c r="N9" s="122">
        <f>'Proiectii financiare_V,Ch act'!N88-'Proiectii financiare_V,Ch act'!N11</f>
        <v>0</v>
      </c>
      <c r="O9" s="122">
        <f>'Proiectii financiare_V,Ch act'!O88-'Proiectii financiare_V,Ch act'!O11</f>
        <v>0</v>
      </c>
      <c r="P9" s="122">
        <f>'Proiectii financiare_V,Ch act'!P88-'Proiectii financiare_V,Ch act'!P11</f>
        <v>0</v>
      </c>
      <c r="Q9" s="122">
        <f>'Proiectii financiare_V,Ch act'!Q88-'Proiectii financiare_V,Ch act'!Q11</f>
        <v>0</v>
      </c>
      <c r="R9" s="129"/>
    </row>
    <row r="10" spans="1:18" s="75" customFormat="1" hidden="1" x14ac:dyDescent="0.2">
      <c r="A10" s="170">
        <f>'Proiectii financiare_V,Ch act'!A14</f>
        <v>0</v>
      </c>
      <c r="B10" s="83">
        <f t="shared" si="0"/>
        <v>0</v>
      </c>
      <c r="C10" s="534"/>
      <c r="D10" s="122">
        <f>'Proiectii financiare_V,Ch act'!D91-'Proiectii financiare_V,Ch act'!D14</f>
        <v>0</v>
      </c>
      <c r="E10" s="122">
        <f>'Proiectii financiare_V,Ch act'!E91-'Proiectii financiare_V,Ch act'!E14</f>
        <v>0</v>
      </c>
      <c r="F10" s="122">
        <f>'Proiectii financiare_V,Ch act'!F91-'Proiectii financiare_V,Ch act'!F14</f>
        <v>0</v>
      </c>
      <c r="G10" s="122">
        <f>'Proiectii financiare_V,Ch act'!G91-'Proiectii financiare_V,Ch act'!G14</f>
        <v>0</v>
      </c>
      <c r="H10" s="122">
        <f>'Proiectii financiare_V,Ch act'!H91-'Proiectii financiare_V,Ch act'!H14</f>
        <v>0</v>
      </c>
      <c r="I10" s="122">
        <f>'Proiectii financiare_V,Ch act'!I91-'Proiectii financiare_V,Ch act'!I14</f>
        <v>0</v>
      </c>
      <c r="J10" s="122">
        <f>'Proiectii financiare_V,Ch act'!J91-'Proiectii financiare_V,Ch act'!J14</f>
        <v>0</v>
      </c>
      <c r="K10" s="122">
        <f>'Proiectii financiare_V,Ch act'!K91-'Proiectii financiare_V,Ch act'!K14</f>
        <v>0</v>
      </c>
      <c r="L10" s="122">
        <f>'Proiectii financiare_V,Ch act'!L91-'Proiectii financiare_V,Ch act'!L14</f>
        <v>0</v>
      </c>
      <c r="M10" s="122">
        <f>'Proiectii financiare_V,Ch act'!M91-'Proiectii financiare_V,Ch act'!M14</f>
        <v>0</v>
      </c>
      <c r="N10" s="122">
        <f>'Proiectii financiare_V,Ch act'!N91-'Proiectii financiare_V,Ch act'!N14</f>
        <v>0</v>
      </c>
      <c r="O10" s="122">
        <f>'Proiectii financiare_V,Ch act'!O91-'Proiectii financiare_V,Ch act'!O14</f>
        <v>0</v>
      </c>
      <c r="P10" s="122">
        <f>'Proiectii financiare_V,Ch act'!P91-'Proiectii financiare_V,Ch act'!P14</f>
        <v>0</v>
      </c>
      <c r="Q10" s="122">
        <f>'Proiectii financiare_V,Ch act'!Q91-'Proiectii financiare_V,Ch act'!Q14</f>
        <v>0</v>
      </c>
      <c r="R10" s="129"/>
    </row>
    <row r="11" spans="1:18" s="75" customFormat="1" x14ac:dyDescent="0.2">
      <c r="A11" s="170" t="str">
        <f>'Proiectii financiare_V,Ch act'!A17</f>
        <v>Alte venituri din activitatea de exploatare</v>
      </c>
      <c r="B11" s="83">
        <f t="shared" si="0"/>
        <v>0</v>
      </c>
      <c r="C11" s="534"/>
      <c r="D11" s="122">
        <f>'Proiectii financiare_V,Ch act'!D94-'Proiectii financiare_V,Ch act'!D17</f>
        <v>0</v>
      </c>
      <c r="E11" s="122">
        <f>'Proiectii financiare_V,Ch act'!E94-'Proiectii financiare_V,Ch act'!E17</f>
        <v>0</v>
      </c>
      <c r="F11" s="122">
        <f>'Proiectii financiare_V,Ch act'!F94-'Proiectii financiare_V,Ch act'!F17</f>
        <v>0</v>
      </c>
      <c r="G11" s="122">
        <f>'Proiectii financiare_V,Ch act'!G94-'Proiectii financiare_V,Ch act'!G17</f>
        <v>0</v>
      </c>
      <c r="H11" s="122">
        <f>'Proiectii financiare_V,Ch act'!H94-'Proiectii financiare_V,Ch act'!H17</f>
        <v>0</v>
      </c>
      <c r="I11" s="122">
        <f>'Proiectii financiare_V,Ch act'!I94-'Proiectii financiare_V,Ch act'!I17</f>
        <v>0</v>
      </c>
      <c r="J11" s="122">
        <f>'Proiectii financiare_V,Ch act'!J94-'Proiectii financiare_V,Ch act'!J17</f>
        <v>0</v>
      </c>
      <c r="K11" s="122">
        <f>'Proiectii financiare_V,Ch act'!K94-'Proiectii financiare_V,Ch act'!K17</f>
        <v>0</v>
      </c>
      <c r="L11" s="122">
        <f>'Proiectii financiare_V,Ch act'!L94-'Proiectii financiare_V,Ch act'!L17</f>
        <v>0</v>
      </c>
      <c r="M11" s="122">
        <f>'Proiectii financiare_V,Ch act'!M94-'Proiectii financiare_V,Ch act'!M17</f>
        <v>0</v>
      </c>
      <c r="N11" s="122">
        <f>'Proiectii financiare_V,Ch act'!N94-'Proiectii financiare_V,Ch act'!N17</f>
        <v>0</v>
      </c>
      <c r="O11" s="122">
        <f>'Proiectii financiare_V,Ch act'!O94-'Proiectii financiare_V,Ch act'!O17</f>
        <v>0</v>
      </c>
      <c r="P11" s="122">
        <f>'Proiectii financiare_V,Ch act'!P94-'Proiectii financiare_V,Ch act'!P17</f>
        <v>0</v>
      </c>
      <c r="Q11" s="122">
        <f>'Proiectii financiare_V,Ch act'!Q94-'Proiectii financiare_V,Ch act'!Q17</f>
        <v>0</v>
      </c>
      <c r="R11" s="129"/>
    </row>
    <row r="12" spans="1:18" s="75" customFormat="1" hidden="1" x14ac:dyDescent="0.2">
      <c r="A12" s="170">
        <f>'Proiectii financiare_V,Ch act'!A16</f>
        <v>0</v>
      </c>
      <c r="B12" s="83">
        <f t="shared" si="0"/>
        <v>0</v>
      </c>
      <c r="C12" s="534"/>
      <c r="D12" s="122">
        <f>'Proiectii financiare_V,Ch act'!D97-'Proiectii financiare_V,Ch act'!D20</f>
        <v>0</v>
      </c>
      <c r="E12" s="122">
        <f>'Proiectii financiare_V,Ch act'!E97-'Proiectii financiare_V,Ch act'!E20</f>
        <v>0</v>
      </c>
      <c r="F12" s="122">
        <f>'Proiectii financiare_V,Ch act'!F97-'Proiectii financiare_V,Ch act'!F20</f>
        <v>0</v>
      </c>
      <c r="G12" s="122">
        <f>'Proiectii financiare_V,Ch act'!G97-'Proiectii financiare_V,Ch act'!G20</f>
        <v>0</v>
      </c>
      <c r="H12" s="122">
        <f>'Proiectii financiare_V,Ch act'!H97-'Proiectii financiare_V,Ch act'!H20</f>
        <v>0</v>
      </c>
      <c r="I12" s="122">
        <f>'Proiectii financiare_V,Ch act'!I97-'Proiectii financiare_V,Ch act'!I20</f>
        <v>0</v>
      </c>
      <c r="J12" s="122">
        <f>'Proiectii financiare_V,Ch act'!J97-'Proiectii financiare_V,Ch act'!J20</f>
        <v>0</v>
      </c>
      <c r="K12" s="122">
        <f>'Proiectii financiare_V,Ch act'!K97-'Proiectii financiare_V,Ch act'!K20</f>
        <v>0</v>
      </c>
      <c r="L12" s="122">
        <f>'Proiectii financiare_V,Ch act'!L97-'Proiectii financiare_V,Ch act'!L20</f>
        <v>0</v>
      </c>
      <c r="M12" s="122">
        <f>'Proiectii financiare_V,Ch act'!M97-'Proiectii financiare_V,Ch act'!M20</f>
        <v>0</v>
      </c>
      <c r="N12" s="122">
        <f>'Proiectii financiare_V,Ch act'!N97-'Proiectii financiare_V,Ch act'!N20</f>
        <v>0</v>
      </c>
      <c r="O12" s="122">
        <f>'Proiectii financiare_V,Ch act'!O97-'Proiectii financiare_V,Ch act'!O20</f>
        <v>0</v>
      </c>
      <c r="P12" s="122">
        <f>'Proiectii financiare_V,Ch act'!P97-'Proiectii financiare_V,Ch act'!P20</f>
        <v>0</v>
      </c>
      <c r="Q12" s="122">
        <f>'Proiectii financiare_V,Ch act'!Q97-'Proiectii financiare_V,Ch act'!Q20</f>
        <v>0</v>
      </c>
      <c r="R12" s="129"/>
    </row>
    <row r="13" spans="1:18" s="75" customFormat="1" ht="15" customHeight="1" x14ac:dyDescent="0.2">
      <c r="A13" s="170" t="str">
        <f>'Proiectii financiare_V,Ch act'!A21</f>
        <v xml:space="preserve">Venituri din subventii de exploatare  </v>
      </c>
      <c r="B13" s="83">
        <f t="shared" si="0"/>
        <v>0</v>
      </c>
      <c r="C13" s="534"/>
      <c r="D13" s="122">
        <f>'Proiectii financiare_V,Ch act'!D98-'Proiectii financiare_V,Ch act'!D21</f>
        <v>0</v>
      </c>
      <c r="E13" s="122">
        <f>'Proiectii financiare_V,Ch act'!E98-'Proiectii financiare_V,Ch act'!E21</f>
        <v>0</v>
      </c>
      <c r="F13" s="122">
        <f>'Proiectii financiare_V,Ch act'!F98-'Proiectii financiare_V,Ch act'!F21</f>
        <v>0</v>
      </c>
      <c r="G13" s="122">
        <f>'Proiectii financiare_V,Ch act'!G98-'Proiectii financiare_V,Ch act'!G21</f>
        <v>0</v>
      </c>
      <c r="H13" s="122">
        <f>'Proiectii financiare_V,Ch act'!H98-'Proiectii financiare_V,Ch act'!H21</f>
        <v>0</v>
      </c>
      <c r="I13" s="122">
        <f>'Proiectii financiare_V,Ch act'!I98-'Proiectii financiare_V,Ch act'!I21</f>
        <v>0</v>
      </c>
      <c r="J13" s="122">
        <f>'Proiectii financiare_V,Ch act'!J98-'Proiectii financiare_V,Ch act'!J21</f>
        <v>0</v>
      </c>
      <c r="K13" s="122">
        <f>'Proiectii financiare_V,Ch act'!K98-'Proiectii financiare_V,Ch act'!K21</f>
        <v>0</v>
      </c>
      <c r="L13" s="122">
        <f>'Proiectii financiare_V,Ch act'!L98-'Proiectii financiare_V,Ch act'!L21</f>
        <v>0</v>
      </c>
      <c r="M13" s="122">
        <f>'Proiectii financiare_V,Ch act'!M98-'Proiectii financiare_V,Ch act'!M21</f>
        <v>0</v>
      </c>
      <c r="N13" s="122">
        <f>'Proiectii financiare_V,Ch act'!N98-'Proiectii financiare_V,Ch act'!N21</f>
        <v>0</v>
      </c>
      <c r="O13" s="122">
        <f>'Proiectii financiare_V,Ch act'!O98-'Proiectii financiare_V,Ch act'!O21</f>
        <v>0</v>
      </c>
      <c r="P13" s="122">
        <f>'Proiectii financiare_V,Ch act'!P98-'Proiectii financiare_V,Ch act'!P21</f>
        <v>0</v>
      </c>
      <c r="Q13" s="122">
        <f>'Proiectii financiare_V,Ch act'!Q98-'Proiectii financiare_V,Ch act'!Q21</f>
        <v>0</v>
      </c>
      <c r="R13" s="129"/>
    </row>
    <row r="14" spans="1:18" s="75" customFormat="1" ht="19.5" customHeight="1" x14ac:dyDescent="0.2">
      <c r="A14" s="170" t="str">
        <f>'Proiectii financiare_V,Ch act'!A22</f>
        <v xml:space="preserve">Venituri din subventii pentru investitii </v>
      </c>
      <c r="B14" s="83">
        <f t="shared" ref="B14" si="1">SUM(C14:Q14)</f>
        <v>0</v>
      </c>
      <c r="C14" s="534"/>
      <c r="D14" s="122">
        <f>'Proiectii financiare_V,Ch act'!D99-'Proiectii financiare_V,Ch act'!D22</f>
        <v>0</v>
      </c>
      <c r="E14" s="122">
        <f>'Proiectii financiare_V,Ch act'!E99-'Proiectii financiare_V,Ch act'!E22</f>
        <v>0</v>
      </c>
      <c r="F14" s="122">
        <f>'Proiectii financiare_V,Ch act'!F99-'Proiectii financiare_V,Ch act'!F22</f>
        <v>0</v>
      </c>
      <c r="G14" s="122">
        <f>'Proiectii financiare_V,Ch act'!G99-'Proiectii financiare_V,Ch act'!G22</f>
        <v>0</v>
      </c>
      <c r="H14" s="122">
        <f>'Proiectii financiare_V,Ch act'!H99-'Proiectii financiare_V,Ch act'!H22</f>
        <v>0</v>
      </c>
      <c r="I14" s="122">
        <f>'Proiectii financiare_V,Ch act'!I99-'Proiectii financiare_V,Ch act'!I22</f>
        <v>0</v>
      </c>
      <c r="J14" s="122">
        <f>'Proiectii financiare_V,Ch act'!J99-'Proiectii financiare_V,Ch act'!J22</f>
        <v>0</v>
      </c>
      <c r="K14" s="122">
        <f>'Proiectii financiare_V,Ch act'!K99-'Proiectii financiare_V,Ch act'!K22</f>
        <v>0</v>
      </c>
      <c r="L14" s="122">
        <f>'Proiectii financiare_V,Ch act'!L99-'Proiectii financiare_V,Ch act'!L22</f>
        <v>0</v>
      </c>
      <c r="M14" s="122">
        <f>'Proiectii financiare_V,Ch act'!M99-'Proiectii financiare_V,Ch act'!M22</f>
        <v>0</v>
      </c>
      <c r="N14" s="122">
        <f>'Proiectii financiare_V,Ch act'!N99-'Proiectii financiare_V,Ch act'!N22</f>
        <v>0</v>
      </c>
      <c r="O14" s="122">
        <f>'Proiectii financiare_V,Ch act'!O99-'Proiectii financiare_V,Ch act'!O22</f>
        <v>0</v>
      </c>
      <c r="P14" s="122">
        <f>'Proiectii financiare_V,Ch act'!P99-'Proiectii financiare_V,Ch act'!P22</f>
        <v>0</v>
      </c>
      <c r="Q14" s="122">
        <f>'Proiectii financiare_V,Ch act'!Q99-'Proiectii financiare_V,Ch act'!Q22</f>
        <v>0</v>
      </c>
      <c r="R14" s="129"/>
    </row>
    <row r="15" spans="1:18" s="75" customFormat="1" x14ac:dyDescent="0.2">
      <c r="A15" s="170" t="str">
        <f>'Proiectii financiare_V,Ch act'!A23</f>
        <v xml:space="preserve">Venituri din alte activitati </v>
      </c>
      <c r="B15" s="83">
        <f t="shared" ref="B15:B23" si="2">SUM(D15:Q15)</f>
        <v>0</v>
      </c>
      <c r="C15" s="534"/>
      <c r="D15" s="122">
        <f>'Proiectii financiare_V,Ch act'!D100-'Proiectii financiare_V,Ch act'!D23</f>
        <v>0</v>
      </c>
      <c r="E15" s="122">
        <f>'Proiectii financiare_V,Ch act'!E100-'Proiectii financiare_V,Ch act'!E23</f>
        <v>0</v>
      </c>
      <c r="F15" s="122">
        <f>'Proiectii financiare_V,Ch act'!F100-'Proiectii financiare_V,Ch act'!F23</f>
        <v>0</v>
      </c>
      <c r="G15" s="122">
        <f>'Proiectii financiare_V,Ch act'!G100-'Proiectii financiare_V,Ch act'!G23</f>
        <v>0</v>
      </c>
      <c r="H15" s="122">
        <f>'Proiectii financiare_V,Ch act'!H100-'Proiectii financiare_V,Ch act'!H23</f>
        <v>0</v>
      </c>
      <c r="I15" s="122">
        <f>'Proiectii financiare_V,Ch act'!I100-'Proiectii financiare_V,Ch act'!I23</f>
        <v>0</v>
      </c>
      <c r="J15" s="122">
        <f>'Proiectii financiare_V,Ch act'!J100-'Proiectii financiare_V,Ch act'!J23</f>
        <v>0</v>
      </c>
      <c r="K15" s="122">
        <f>'Proiectii financiare_V,Ch act'!K100-'Proiectii financiare_V,Ch act'!K23</f>
        <v>0</v>
      </c>
      <c r="L15" s="122">
        <f>'Proiectii financiare_V,Ch act'!L100-'Proiectii financiare_V,Ch act'!L23</f>
        <v>0</v>
      </c>
      <c r="M15" s="122">
        <f>'Proiectii financiare_V,Ch act'!M100-'Proiectii financiare_V,Ch act'!M23</f>
        <v>0</v>
      </c>
      <c r="N15" s="122">
        <f>'Proiectii financiare_V,Ch act'!N100-'Proiectii financiare_V,Ch act'!N23</f>
        <v>0</v>
      </c>
      <c r="O15" s="122">
        <f>'Proiectii financiare_V,Ch act'!O100-'Proiectii financiare_V,Ch act'!O23</f>
        <v>0</v>
      </c>
      <c r="P15" s="122">
        <f>'Proiectii financiare_V,Ch act'!P100-'Proiectii financiare_V,Ch act'!P23</f>
        <v>0</v>
      </c>
      <c r="Q15" s="122">
        <f>'Proiectii financiare_V,Ch act'!Q100-'Proiectii financiare_V,Ch act'!Q23</f>
        <v>0</v>
      </c>
      <c r="R15" s="129"/>
    </row>
    <row r="16" spans="1:18" s="75" customFormat="1" x14ac:dyDescent="0.2">
      <c r="A16" s="170" t="str">
        <f>'Proiectii financiare_V,Ch act'!A24</f>
        <v xml:space="preserve">Alte venituri din exploatare </v>
      </c>
      <c r="B16" s="83">
        <f t="shared" si="2"/>
        <v>0</v>
      </c>
      <c r="C16" s="534"/>
      <c r="D16" s="122">
        <f>'Proiectii financiare_V,Ch act'!D101-'Proiectii financiare_V,Ch act'!D24</f>
        <v>0</v>
      </c>
      <c r="E16" s="122">
        <f>'Proiectii financiare_V,Ch act'!E101-'Proiectii financiare_V,Ch act'!E24</f>
        <v>0</v>
      </c>
      <c r="F16" s="122">
        <f>'Proiectii financiare_V,Ch act'!F101-'Proiectii financiare_V,Ch act'!F24</f>
        <v>0</v>
      </c>
      <c r="G16" s="122">
        <f>'Proiectii financiare_V,Ch act'!G101-'Proiectii financiare_V,Ch act'!G24</f>
        <v>0</v>
      </c>
      <c r="H16" s="122">
        <f>'Proiectii financiare_V,Ch act'!H101-'Proiectii financiare_V,Ch act'!H24</f>
        <v>0</v>
      </c>
      <c r="I16" s="122">
        <f>'Proiectii financiare_V,Ch act'!I101-'Proiectii financiare_V,Ch act'!I24</f>
        <v>0</v>
      </c>
      <c r="J16" s="122">
        <f>'Proiectii financiare_V,Ch act'!J101-'Proiectii financiare_V,Ch act'!J24</f>
        <v>0</v>
      </c>
      <c r="K16" s="122">
        <f>'Proiectii financiare_V,Ch act'!K101-'Proiectii financiare_V,Ch act'!K24</f>
        <v>0</v>
      </c>
      <c r="L16" s="122">
        <f>'Proiectii financiare_V,Ch act'!L101-'Proiectii financiare_V,Ch act'!L24</f>
        <v>0</v>
      </c>
      <c r="M16" s="122">
        <f>'Proiectii financiare_V,Ch act'!M101-'Proiectii financiare_V,Ch act'!M24</f>
        <v>0</v>
      </c>
      <c r="N16" s="122">
        <f>'Proiectii financiare_V,Ch act'!N101-'Proiectii financiare_V,Ch act'!N24</f>
        <v>0</v>
      </c>
      <c r="O16" s="122">
        <f>'Proiectii financiare_V,Ch act'!O101-'Proiectii financiare_V,Ch act'!O24</f>
        <v>0</v>
      </c>
      <c r="P16" s="122">
        <f>'Proiectii financiare_V,Ch act'!P101-'Proiectii financiare_V,Ch act'!P24</f>
        <v>0</v>
      </c>
      <c r="Q16" s="122">
        <f>'Proiectii financiare_V,Ch act'!Q101-'Proiectii financiare_V,Ch act'!Q24</f>
        <v>0</v>
      </c>
      <c r="R16" s="129"/>
    </row>
    <row r="17" spans="1:18" s="75" customFormat="1" ht="25.5" x14ac:dyDescent="0.2">
      <c r="A17" s="170" t="str">
        <f>'Proiectii financiare_V,Ch act'!A25</f>
        <v>Venituri din alocatii bugetare pentru intretinerea curenta (funcționarea și întreținerea curentă)</v>
      </c>
      <c r="B17" s="83">
        <f t="shared" si="2"/>
        <v>0</v>
      </c>
      <c r="C17" s="534"/>
      <c r="D17" s="122">
        <f>'Proiectii financiare_V,Ch act'!D102-'Proiectii financiare_V,Ch act'!D25</f>
        <v>0</v>
      </c>
      <c r="E17" s="122">
        <f>'Proiectii financiare_V,Ch act'!E102-'Proiectii financiare_V,Ch act'!E25</f>
        <v>0</v>
      </c>
      <c r="F17" s="122">
        <f>'Proiectii financiare_V,Ch act'!F102-'Proiectii financiare_V,Ch act'!F25</f>
        <v>0</v>
      </c>
      <c r="G17" s="122">
        <f>'Proiectii financiare_V,Ch act'!G102-'Proiectii financiare_V,Ch act'!G25</f>
        <v>0</v>
      </c>
      <c r="H17" s="122">
        <f>'Proiectii financiare_V,Ch act'!H102-'Proiectii financiare_V,Ch act'!H25</f>
        <v>0</v>
      </c>
      <c r="I17" s="122">
        <f>'Proiectii financiare_V,Ch act'!I102-'Proiectii financiare_V,Ch act'!I25</f>
        <v>0</v>
      </c>
      <c r="J17" s="122">
        <f>'Proiectii financiare_V,Ch act'!J102-'Proiectii financiare_V,Ch act'!J25</f>
        <v>0</v>
      </c>
      <c r="K17" s="122">
        <f>'Proiectii financiare_V,Ch act'!K102-'Proiectii financiare_V,Ch act'!K25</f>
        <v>0</v>
      </c>
      <c r="L17" s="122">
        <f>'Proiectii financiare_V,Ch act'!L102-'Proiectii financiare_V,Ch act'!L25</f>
        <v>0</v>
      </c>
      <c r="M17" s="122">
        <f>'Proiectii financiare_V,Ch act'!M102-'Proiectii financiare_V,Ch act'!M25</f>
        <v>0</v>
      </c>
      <c r="N17" s="122">
        <f>'Proiectii financiare_V,Ch act'!N102-'Proiectii financiare_V,Ch act'!N25</f>
        <v>0</v>
      </c>
      <c r="O17" s="122">
        <f>'Proiectii financiare_V,Ch act'!O102-'Proiectii financiare_V,Ch act'!O25</f>
        <v>0</v>
      </c>
      <c r="P17" s="122">
        <f>'Proiectii financiare_V,Ch act'!P102-'Proiectii financiare_V,Ch act'!P25</f>
        <v>0</v>
      </c>
      <c r="Q17" s="122">
        <f>'Proiectii financiare_V,Ch act'!Q102-'Proiectii financiare_V,Ch act'!Q25</f>
        <v>0</v>
      </c>
      <c r="R17" s="129"/>
    </row>
    <row r="18" spans="1:18" s="75" customFormat="1" hidden="1" x14ac:dyDescent="0.2">
      <c r="A18" s="170">
        <f>'Proiectii financiare_V,Ch act'!A26</f>
        <v>0</v>
      </c>
      <c r="B18" s="83">
        <f t="shared" si="2"/>
        <v>0</v>
      </c>
      <c r="C18" s="534"/>
      <c r="D18" s="122">
        <f>'Proiectii financiare_V,Ch act'!D103-'Proiectii financiare_V,Ch act'!D26</f>
        <v>0</v>
      </c>
      <c r="E18" s="122">
        <f>'Proiectii financiare_V,Ch act'!E103-'Proiectii financiare_V,Ch act'!E26</f>
        <v>0</v>
      </c>
      <c r="F18" s="122">
        <f>'Proiectii financiare_V,Ch act'!F103-'Proiectii financiare_V,Ch act'!F26</f>
        <v>0</v>
      </c>
      <c r="G18" s="122">
        <f>'Proiectii financiare_V,Ch act'!G103-'Proiectii financiare_V,Ch act'!G26</f>
        <v>0</v>
      </c>
      <c r="H18" s="122">
        <f>'Proiectii financiare_V,Ch act'!H103-'Proiectii financiare_V,Ch act'!H26</f>
        <v>0</v>
      </c>
      <c r="I18" s="122">
        <f>'Proiectii financiare_V,Ch act'!I103-'Proiectii financiare_V,Ch act'!I26</f>
        <v>0</v>
      </c>
      <c r="J18" s="122">
        <f>'Proiectii financiare_V,Ch act'!J103-'Proiectii financiare_V,Ch act'!J26</f>
        <v>0</v>
      </c>
      <c r="K18" s="122">
        <f>'Proiectii financiare_V,Ch act'!K103-'Proiectii financiare_V,Ch act'!K26</f>
        <v>0</v>
      </c>
      <c r="L18" s="122">
        <f>'Proiectii financiare_V,Ch act'!L103-'Proiectii financiare_V,Ch act'!L26</f>
        <v>0</v>
      </c>
      <c r="M18" s="122">
        <f>'Proiectii financiare_V,Ch act'!M103-'Proiectii financiare_V,Ch act'!M26</f>
        <v>0</v>
      </c>
      <c r="N18" s="122">
        <f>'Proiectii financiare_V,Ch act'!N103-'Proiectii financiare_V,Ch act'!N26</f>
        <v>0</v>
      </c>
      <c r="O18" s="122">
        <f>'Proiectii financiare_V,Ch act'!O103-'Proiectii financiare_V,Ch act'!O26</f>
        <v>0</v>
      </c>
      <c r="P18" s="122">
        <f>'Proiectii financiare_V,Ch act'!P103-'Proiectii financiare_V,Ch act'!P26</f>
        <v>0</v>
      </c>
      <c r="Q18" s="122">
        <f>'Proiectii financiare_V,Ch act'!Q103-'Proiectii financiare_V,Ch act'!Q26</f>
        <v>0</v>
      </c>
      <c r="R18" s="129"/>
    </row>
    <row r="19" spans="1:18" s="75" customFormat="1" hidden="1" x14ac:dyDescent="0.2">
      <c r="A19" s="170">
        <f>'Proiectii financiare_V,Ch act'!A27</f>
        <v>0</v>
      </c>
      <c r="B19" s="83">
        <f t="shared" si="2"/>
        <v>0</v>
      </c>
      <c r="C19" s="534"/>
      <c r="D19" s="122">
        <f>'Proiectii financiare_V,Ch act'!D104-'Proiectii financiare_V,Ch act'!D27</f>
        <v>0</v>
      </c>
      <c r="E19" s="122">
        <f>'Proiectii financiare_V,Ch act'!E104-'Proiectii financiare_V,Ch act'!E27</f>
        <v>0</v>
      </c>
      <c r="F19" s="122">
        <f>'Proiectii financiare_V,Ch act'!F104-'Proiectii financiare_V,Ch act'!F27</f>
        <v>0</v>
      </c>
      <c r="G19" s="122">
        <f>'Proiectii financiare_V,Ch act'!G104-'Proiectii financiare_V,Ch act'!G27</f>
        <v>0</v>
      </c>
      <c r="H19" s="122">
        <f>'Proiectii financiare_V,Ch act'!H104-'Proiectii financiare_V,Ch act'!H27</f>
        <v>0</v>
      </c>
      <c r="I19" s="122">
        <f>'Proiectii financiare_V,Ch act'!I104-'Proiectii financiare_V,Ch act'!I27</f>
        <v>0</v>
      </c>
      <c r="J19" s="122">
        <f>'Proiectii financiare_V,Ch act'!J104-'Proiectii financiare_V,Ch act'!J27</f>
        <v>0</v>
      </c>
      <c r="K19" s="122">
        <f>'Proiectii financiare_V,Ch act'!K104-'Proiectii financiare_V,Ch act'!K27</f>
        <v>0</v>
      </c>
      <c r="L19" s="122">
        <f>'Proiectii financiare_V,Ch act'!L104-'Proiectii financiare_V,Ch act'!L27</f>
        <v>0</v>
      </c>
      <c r="M19" s="122">
        <f>'Proiectii financiare_V,Ch act'!M104-'Proiectii financiare_V,Ch act'!M27</f>
        <v>0</v>
      </c>
      <c r="N19" s="122">
        <f>'Proiectii financiare_V,Ch act'!N104-'Proiectii financiare_V,Ch act'!N27</f>
        <v>0</v>
      </c>
      <c r="O19" s="122">
        <f>'Proiectii financiare_V,Ch act'!O104-'Proiectii financiare_V,Ch act'!O27</f>
        <v>0</v>
      </c>
      <c r="P19" s="122">
        <f>'Proiectii financiare_V,Ch act'!P104-'Proiectii financiare_V,Ch act'!P27</f>
        <v>0</v>
      </c>
      <c r="Q19" s="122">
        <f>'Proiectii financiare_V,Ch act'!Q104-'Proiectii financiare_V,Ch act'!Q27</f>
        <v>0</v>
      </c>
      <c r="R19" s="129"/>
    </row>
    <row r="20" spans="1:18" s="75" customFormat="1" x14ac:dyDescent="0.2">
      <c r="A20" s="170" t="str">
        <f>'Proiectii financiare_V,Ch act'!A30</f>
        <v xml:space="preserve">Alte venituri obtinute prin valorificarea activitatii </v>
      </c>
      <c r="B20" s="83">
        <f t="shared" si="2"/>
        <v>0</v>
      </c>
      <c r="C20" s="534"/>
      <c r="D20" s="122">
        <f>'Proiectii financiare_V,Ch act'!D107-'Proiectii financiare_V,Ch act'!D30</f>
        <v>0</v>
      </c>
      <c r="E20" s="122">
        <f>'Proiectii financiare_V,Ch act'!E107-'Proiectii financiare_V,Ch act'!E30</f>
        <v>0</v>
      </c>
      <c r="F20" s="122">
        <f>'Proiectii financiare_V,Ch act'!F107-'Proiectii financiare_V,Ch act'!F30</f>
        <v>0</v>
      </c>
      <c r="G20" s="122">
        <f>'Proiectii financiare_V,Ch act'!G107-'Proiectii financiare_V,Ch act'!G30</f>
        <v>0</v>
      </c>
      <c r="H20" s="122">
        <f>'Proiectii financiare_V,Ch act'!H107-'Proiectii financiare_V,Ch act'!H30</f>
        <v>0</v>
      </c>
      <c r="I20" s="122">
        <f>'Proiectii financiare_V,Ch act'!I107-'Proiectii financiare_V,Ch act'!I30</f>
        <v>0</v>
      </c>
      <c r="J20" s="122">
        <f>'Proiectii financiare_V,Ch act'!J107-'Proiectii financiare_V,Ch act'!J30</f>
        <v>0</v>
      </c>
      <c r="K20" s="122">
        <f>'Proiectii financiare_V,Ch act'!K107-'Proiectii financiare_V,Ch act'!K30</f>
        <v>0</v>
      </c>
      <c r="L20" s="122">
        <f>'Proiectii financiare_V,Ch act'!L107-'Proiectii financiare_V,Ch act'!L30</f>
        <v>0</v>
      </c>
      <c r="M20" s="122">
        <f>'Proiectii financiare_V,Ch act'!M107-'Proiectii financiare_V,Ch act'!M30</f>
        <v>0</v>
      </c>
      <c r="N20" s="122">
        <f>'Proiectii financiare_V,Ch act'!N107-'Proiectii financiare_V,Ch act'!N30</f>
        <v>0</v>
      </c>
      <c r="O20" s="122">
        <f>'Proiectii financiare_V,Ch act'!O107-'Proiectii financiare_V,Ch act'!O30</f>
        <v>0</v>
      </c>
      <c r="P20" s="122">
        <f>'Proiectii financiare_V,Ch act'!P107-'Proiectii financiare_V,Ch act'!P30</f>
        <v>0</v>
      </c>
      <c r="Q20" s="122">
        <f>'Proiectii financiare_V,Ch act'!Q107-'Proiectii financiare_V,Ch act'!Q30</f>
        <v>0</v>
      </c>
      <c r="R20" s="129"/>
    </row>
    <row r="21" spans="1:18" s="75" customFormat="1" ht="25.15" customHeight="1" x14ac:dyDescent="0.2">
      <c r="A21" s="343" t="str">
        <f>'Proiectii financiare_V,Ch act'!A31</f>
        <v>( se vor adauga linii si se vor completa conform activitatilor specifice)</v>
      </c>
      <c r="B21" s="83">
        <f t="shared" si="2"/>
        <v>0</v>
      </c>
      <c r="C21" s="534"/>
      <c r="D21" s="221">
        <f>'Proiectii financiare_V,Ch act'!D108-'Proiectii financiare_V,Ch act'!D31</f>
        <v>0</v>
      </c>
      <c r="E21" s="221">
        <f>'Proiectii financiare_V,Ch act'!E108-'Proiectii financiare_V,Ch act'!E31</f>
        <v>0</v>
      </c>
      <c r="F21" s="221">
        <f>'Proiectii financiare_V,Ch act'!F108-'Proiectii financiare_V,Ch act'!F31</f>
        <v>0</v>
      </c>
      <c r="G21" s="221">
        <f>'Proiectii financiare_V,Ch act'!G108-'Proiectii financiare_V,Ch act'!G31</f>
        <v>0</v>
      </c>
      <c r="H21" s="221">
        <f>'Proiectii financiare_V,Ch act'!H108-'Proiectii financiare_V,Ch act'!H31</f>
        <v>0</v>
      </c>
      <c r="I21" s="221">
        <f>'Proiectii financiare_V,Ch act'!I108-'Proiectii financiare_V,Ch act'!I31</f>
        <v>0</v>
      </c>
      <c r="J21" s="221">
        <f>'Proiectii financiare_V,Ch act'!J108-'Proiectii financiare_V,Ch act'!J31</f>
        <v>0</v>
      </c>
      <c r="K21" s="221">
        <f>'Proiectii financiare_V,Ch act'!K108-'Proiectii financiare_V,Ch act'!K31</f>
        <v>0</v>
      </c>
      <c r="L21" s="221">
        <f>'Proiectii financiare_V,Ch act'!L108-'Proiectii financiare_V,Ch act'!L31</f>
        <v>0</v>
      </c>
      <c r="M21" s="221">
        <f>'Proiectii financiare_V,Ch act'!M108-'Proiectii financiare_V,Ch act'!M31</f>
        <v>0</v>
      </c>
      <c r="N21" s="221">
        <f>'Proiectii financiare_V,Ch act'!N108-'Proiectii financiare_V,Ch act'!N31</f>
        <v>0</v>
      </c>
      <c r="O21" s="221">
        <f>'Proiectii financiare_V,Ch act'!O108-'Proiectii financiare_V,Ch act'!O31</f>
        <v>0</v>
      </c>
      <c r="P21" s="221">
        <f>'Proiectii financiare_V,Ch act'!P108-'Proiectii financiare_V,Ch act'!P31</f>
        <v>0</v>
      </c>
      <c r="Q21" s="221">
        <f>'Proiectii financiare_V,Ch act'!Q108-'Proiectii financiare_V,Ch act'!Q31</f>
        <v>0</v>
      </c>
      <c r="R21" s="129"/>
    </row>
    <row r="22" spans="1:18" s="75" customFormat="1" ht="25.9" customHeight="1" x14ac:dyDescent="0.2">
      <c r="A22" s="343" t="str">
        <f>'Proiectii financiare_V,Ch act'!A32</f>
        <v>( se vor adauga linii si se vor completa conform activitatilor specifice)</v>
      </c>
      <c r="B22" s="83">
        <f t="shared" si="2"/>
        <v>0</v>
      </c>
      <c r="C22" s="534"/>
      <c r="D22" s="221">
        <f>'Proiectii financiare_V,Ch act'!D109-'Proiectii financiare_V,Ch act'!D32</f>
        <v>0</v>
      </c>
      <c r="E22" s="221">
        <f>'Proiectii financiare_V,Ch act'!E109-'Proiectii financiare_V,Ch act'!E32</f>
        <v>0</v>
      </c>
      <c r="F22" s="221">
        <f>'Proiectii financiare_V,Ch act'!F109-'Proiectii financiare_V,Ch act'!F32</f>
        <v>0</v>
      </c>
      <c r="G22" s="221">
        <f>'Proiectii financiare_V,Ch act'!G109-'Proiectii financiare_V,Ch act'!G32</f>
        <v>0</v>
      </c>
      <c r="H22" s="221">
        <f>'Proiectii financiare_V,Ch act'!H109-'Proiectii financiare_V,Ch act'!H32</f>
        <v>0</v>
      </c>
      <c r="I22" s="221">
        <f>'Proiectii financiare_V,Ch act'!I109-'Proiectii financiare_V,Ch act'!I32</f>
        <v>0</v>
      </c>
      <c r="J22" s="221">
        <f>'Proiectii financiare_V,Ch act'!J109-'Proiectii financiare_V,Ch act'!J32</f>
        <v>0</v>
      </c>
      <c r="K22" s="221">
        <f>'Proiectii financiare_V,Ch act'!K109-'Proiectii financiare_V,Ch act'!K32</f>
        <v>0</v>
      </c>
      <c r="L22" s="221">
        <f>'Proiectii financiare_V,Ch act'!L109-'Proiectii financiare_V,Ch act'!L32</f>
        <v>0</v>
      </c>
      <c r="M22" s="221">
        <f>'Proiectii financiare_V,Ch act'!M109-'Proiectii financiare_V,Ch act'!M32</f>
        <v>0</v>
      </c>
      <c r="N22" s="221">
        <f>'Proiectii financiare_V,Ch act'!N109-'Proiectii financiare_V,Ch act'!N32</f>
        <v>0</v>
      </c>
      <c r="O22" s="221">
        <f>'Proiectii financiare_V,Ch act'!O109-'Proiectii financiare_V,Ch act'!O32</f>
        <v>0</v>
      </c>
      <c r="P22" s="221">
        <f>'Proiectii financiare_V,Ch act'!P109-'Proiectii financiare_V,Ch act'!P32</f>
        <v>0</v>
      </c>
      <c r="Q22" s="221">
        <f>'Proiectii financiare_V,Ch act'!Q109-'Proiectii financiare_V,Ch act'!Q32</f>
        <v>0</v>
      </c>
      <c r="R22" s="129"/>
    </row>
    <row r="23" spans="1:18" s="187" customFormat="1" ht="29.25" customHeight="1" x14ac:dyDescent="0.25">
      <c r="A23" s="190" t="s">
        <v>132</v>
      </c>
      <c r="B23" s="83">
        <f t="shared" si="2"/>
        <v>0</v>
      </c>
      <c r="C23" s="534"/>
      <c r="D23" s="191">
        <f t="shared" ref="D23:Q23" si="3">SUM(D8:D22)</f>
        <v>0</v>
      </c>
      <c r="E23" s="191">
        <f>SUM(E8:E22)</f>
        <v>0</v>
      </c>
      <c r="F23" s="191">
        <f t="shared" si="3"/>
        <v>0</v>
      </c>
      <c r="G23" s="191">
        <f t="shared" si="3"/>
        <v>0</v>
      </c>
      <c r="H23" s="191">
        <f t="shared" si="3"/>
        <v>0</v>
      </c>
      <c r="I23" s="191">
        <f t="shared" si="3"/>
        <v>0</v>
      </c>
      <c r="J23" s="191">
        <f t="shared" si="3"/>
        <v>0</v>
      </c>
      <c r="K23" s="191">
        <f t="shared" si="3"/>
        <v>0</v>
      </c>
      <c r="L23" s="191">
        <f t="shared" si="3"/>
        <v>0</v>
      </c>
      <c r="M23" s="191">
        <f t="shared" si="3"/>
        <v>0</v>
      </c>
      <c r="N23" s="191">
        <f t="shared" si="3"/>
        <v>0</v>
      </c>
      <c r="O23" s="191">
        <f t="shared" si="3"/>
        <v>0</v>
      </c>
      <c r="P23" s="191">
        <f t="shared" si="3"/>
        <v>0</v>
      </c>
      <c r="Q23" s="191">
        <f t="shared" si="3"/>
        <v>0</v>
      </c>
      <c r="R23" s="222"/>
    </row>
    <row r="24" spans="1:18" s="187" customFormat="1" ht="25.5" customHeight="1" x14ac:dyDescent="0.25">
      <c r="A24" s="190" t="s">
        <v>133</v>
      </c>
      <c r="B24" s="191"/>
      <c r="C24" s="534"/>
      <c r="D24" s="191"/>
      <c r="E24" s="191"/>
      <c r="F24" s="191"/>
      <c r="G24" s="191"/>
      <c r="H24" s="191"/>
      <c r="I24" s="191"/>
      <c r="J24" s="191"/>
      <c r="K24" s="191"/>
      <c r="L24" s="191"/>
      <c r="M24" s="191"/>
      <c r="N24" s="191"/>
      <c r="O24" s="191"/>
      <c r="P24" s="191"/>
      <c r="Q24" s="191"/>
      <c r="R24" s="222"/>
    </row>
    <row r="25" spans="1:18" s="85" customFormat="1" ht="14.25" customHeight="1" x14ac:dyDescent="0.2">
      <c r="A25" s="170" t="str">
        <f>'Proiectii financiare_V,Ch act'!A35</f>
        <v>Cheltuieli cu materiile prime si cu materialele consumabile</v>
      </c>
      <c r="B25" s="83">
        <f t="shared" ref="B25:B47" si="4">SUM(D25:Q25)</f>
        <v>0</v>
      </c>
      <c r="C25" s="534"/>
      <c r="D25" s="122">
        <f>'Proiectii financiare_V,Ch act'!D112-'Proiectii financiare_V,Ch act'!D35</f>
        <v>0</v>
      </c>
      <c r="E25" s="122">
        <f>'Proiectii financiare_V,Ch act'!E112-'Proiectii financiare_V,Ch act'!E35</f>
        <v>0</v>
      </c>
      <c r="F25" s="122">
        <f>'Proiectii financiare_V,Ch act'!F112-'Proiectii financiare_V,Ch act'!F35</f>
        <v>0</v>
      </c>
      <c r="G25" s="122">
        <f>'Proiectii financiare_V,Ch act'!G112-'Proiectii financiare_V,Ch act'!G35</f>
        <v>0</v>
      </c>
      <c r="H25" s="122">
        <f>'Proiectii financiare_V,Ch act'!H112-'Proiectii financiare_V,Ch act'!H35</f>
        <v>0</v>
      </c>
      <c r="I25" s="122">
        <f>'Proiectii financiare_V,Ch act'!I112-'Proiectii financiare_V,Ch act'!I35</f>
        <v>0</v>
      </c>
      <c r="J25" s="122">
        <f>'Proiectii financiare_V,Ch act'!J112-'Proiectii financiare_V,Ch act'!J35</f>
        <v>0</v>
      </c>
      <c r="K25" s="122">
        <f>'Proiectii financiare_V,Ch act'!K112-'Proiectii financiare_V,Ch act'!K35</f>
        <v>0</v>
      </c>
      <c r="L25" s="122">
        <f>'Proiectii financiare_V,Ch act'!L112-'Proiectii financiare_V,Ch act'!L35</f>
        <v>0</v>
      </c>
      <c r="M25" s="122">
        <f>'Proiectii financiare_V,Ch act'!M112-'Proiectii financiare_V,Ch act'!M35</f>
        <v>0</v>
      </c>
      <c r="N25" s="122">
        <f>'Proiectii financiare_V,Ch act'!N112-'Proiectii financiare_V,Ch act'!N35</f>
        <v>0</v>
      </c>
      <c r="O25" s="122">
        <f>'Proiectii financiare_V,Ch act'!O112-'Proiectii financiare_V,Ch act'!O35</f>
        <v>0</v>
      </c>
      <c r="P25" s="122">
        <f>'Proiectii financiare_V,Ch act'!P112-'Proiectii financiare_V,Ch act'!P35</f>
        <v>0</v>
      </c>
      <c r="Q25" s="122">
        <f>'Proiectii financiare_V,Ch act'!Q112-'Proiectii financiare_V,Ch act'!Q35</f>
        <v>0</v>
      </c>
      <c r="R25" s="111"/>
    </row>
    <row r="26" spans="1:18" s="224" customFormat="1" ht="14.25" customHeight="1" x14ac:dyDescent="0.2">
      <c r="A26" s="170" t="str">
        <f>'Proiectii financiare_V,Ch act'!A40</f>
        <v>Cheltuieli privind combustibilul</v>
      </c>
      <c r="B26" s="83">
        <f t="shared" si="4"/>
        <v>0</v>
      </c>
      <c r="C26" s="534"/>
      <c r="D26" s="122">
        <f>'Proiectii financiare_V,Ch act'!D117-'Proiectii financiare_V,Ch act'!D40</f>
        <v>0</v>
      </c>
      <c r="E26" s="122">
        <f>'Proiectii financiare_V,Ch act'!E117-'Proiectii financiare_V,Ch act'!E40</f>
        <v>0</v>
      </c>
      <c r="F26" s="122">
        <f>'Proiectii financiare_V,Ch act'!F117-'Proiectii financiare_V,Ch act'!F40</f>
        <v>0</v>
      </c>
      <c r="G26" s="122">
        <f>'Proiectii financiare_V,Ch act'!G117-'Proiectii financiare_V,Ch act'!G40</f>
        <v>0</v>
      </c>
      <c r="H26" s="122">
        <f>'Proiectii financiare_V,Ch act'!H117-'Proiectii financiare_V,Ch act'!H40</f>
        <v>0</v>
      </c>
      <c r="I26" s="122">
        <f>'Proiectii financiare_V,Ch act'!I117-'Proiectii financiare_V,Ch act'!I40</f>
        <v>0</v>
      </c>
      <c r="J26" s="122">
        <f>'Proiectii financiare_V,Ch act'!J117-'Proiectii financiare_V,Ch act'!J40</f>
        <v>0</v>
      </c>
      <c r="K26" s="122">
        <f>'Proiectii financiare_V,Ch act'!K117-'Proiectii financiare_V,Ch act'!K40</f>
        <v>0</v>
      </c>
      <c r="L26" s="122">
        <f>'Proiectii financiare_V,Ch act'!L117-'Proiectii financiare_V,Ch act'!L40</f>
        <v>0</v>
      </c>
      <c r="M26" s="122">
        <f>'Proiectii financiare_V,Ch act'!M117-'Proiectii financiare_V,Ch act'!M40</f>
        <v>0</v>
      </c>
      <c r="N26" s="122">
        <f>'Proiectii financiare_V,Ch act'!N117-'Proiectii financiare_V,Ch act'!N40</f>
        <v>0</v>
      </c>
      <c r="O26" s="122">
        <f>'Proiectii financiare_V,Ch act'!O117-'Proiectii financiare_V,Ch act'!O40</f>
        <v>0</v>
      </c>
      <c r="P26" s="122">
        <f>'Proiectii financiare_V,Ch act'!P117-'Proiectii financiare_V,Ch act'!P40</f>
        <v>0</v>
      </c>
      <c r="Q26" s="122">
        <f>'Proiectii financiare_V,Ch act'!Q117-'Proiectii financiare_V,Ch act'!Q40</f>
        <v>0</v>
      </c>
      <c r="R26" s="223"/>
    </row>
    <row r="27" spans="1:18" s="224" customFormat="1" ht="29.25" customHeight="1" x14ac:dyDescent="0.2">
      <c r="A27" s="170" t="str">
        <f>'Proiectii financiare_V,Ch act'!A43</f>
        <v>Alte cheltuieli materiale (inclusiv cheltuieli cu prestatii externe)</v>
      </c>
      <c r="B27" s="122">
        <f t="shared" si="4"/>
        <v>0</v>
      </c>
      <c r="C27" s="534"/>
      <c r="D27" s="122">
        <f>'Proiectii financiare_V,Ch act'!D120-'Proiectii financiare_V,Ch act'!D43</f>
        <v>0</v>
      </c>
      <c r="E27" s="122">
        <f>'Proiectii financiare_V,Ch act'!E120-'Proiectii financiare_V,Ch act'!E43</f>
        <v>0</v>
      </c>
      <c r="F27" s="122">
        <f>'Proiectii financiare_V,Ch act'!F120-'Proiectii financiare_V,Ch act'!F43</f>
        <v>0</v>
      </c>
      <c r="G27" s="122">
        <f>'Proiectii financiare_V,Ch act'!G120-'Proiectii financiare_V,Ch act'!G43</f>
        <v>0</v>
      </c>
      <c r="H27" s="122">
        <f>'Proiectii financiare_V,Ch act'!H120-'Proiectii financiare_V,Ch act'!H43</f>
        <v>0</v>
      </c>
      <c r="I27" s="122">
        <f>'Proiectii financiare_V,Ch act'!I120-'Proiectii financiare_V,Ch act'!I43</f>
        <v>0</v>
      </c>
      <c r="J27" s="122">
        <f>'Proiectii financiare_V,Ch act'!J120-'Proiectii financiare_V,Ch act'!J43</f>
        <v>0</v>
      </c>
      <c r="K27" s="122">
        <f>'Proiectii financiare_V,Ch act'!K120-'Proiectii financiare_V,Ch act'!K43</f>
        <v>0</v>
      </c>
      <c r="L27" s="122">
        <f>'Proiectii financiare_V,Ch act'!L120-'Proiectii financiare_V,Ch act'!L43</f>
        <v>0</v>
      </c>
      <c r="M27" s="122">
        <f>'Proiectii financiare_V,Ch act'!M120-'Proiectii financiare_V,Ch act'!M43</f>
        <v>0</v>
      </c>
      <c r="N27" s="122">
        <f>'Proiectii financiare_V,Ch act'!N120-'Proiectii financiare_V,Ch act'!N43</f>
        <v>0</v>
      </c>
      <c r="O27" s="122">
        <f>'Proiectii financiare_V,Ch act'!O120-'Proiectii financiare_V,Ch act'!O43</f>
        <v>0</v>
      </c>
      <c r="P27" s="122">
        <f>'Proiectii financiare_V,Ch act'!P120-'Proiectii financiare_V,Ch act'!P43</f>
        <v>0</v>
      </c>
      <c r="Q27" s="122">
        <f>'Proiectii financiare_V,Ch act'!Q120-'Proiectii financiare_V,Ch act'!Q43</f>
        <v>0</v>
      </c>
      <c r="R27" s="223"/>
    </row>
    <row r="28" spans="1:18" s="224" customFormat="1" ht="17.25" hidden="1" customHeight="1" x14ac:dyDescent="0.2">
      <c r="A28" s="170">
        <f>'Proiectii financiare_V,Ch act'!A44</f>
        <v>0</v>
      </c>
      <c r="B28" s="122">
        <f t="shared" si="4"/>
        <v>0</v>
      </c>
      <c r="C28" s="534"/>
      <c r="D28" s="122">
        <f>'Proiectii financiare_V,Ch act'!D121-'Proiectii financiare_V,Ch act'!D44</f>
        <v>0</v>
      </c>
      <c r="E28" s="122">
        <f>'Proiectii financiare_V,Ch act'!E121-'Proiectii financiare_V,Ch act'!E44</f>
        <v>0</v>
      </c>
      <c r="F28" s="122">
        <f>'Proiectii financiare_V,Ch act'!F121-'Proiectii financiare_V,Ch act'!F44</f>
        <v>0</v>
      </c>
      <c r="G28" s="122">
        <f>'Proiectii financiare_V,Ch act'!G121-'Proiectii financiare_V,Ch act'!G44</f>
        <v>0</v>
      </c>
      <c r="H28" s="122">
        <f>'Proiectii financiare_V,Ch act'!H121-'Proiectii financiare_V,Ch act'!H44</f>
        <v>0</v>
      </c>
      <c r="I28" s="122">
        <f>'Proiectii financiare_V,Ch act'!I121-'Proiectii financiare_V,Ch act'!I44</f>
        <v>0</v>
      </c>
      <c r="J28" s="122">
        <f>'Proiectii financiare_V,Ch act'!J121-'Proiectii financiare_V,Ch act'!J44</f>
        <v>0</v>
      </c>
      <c r="K28" s="122">
        <f>'Proiectii financiare_V,Ch act'!K121-'Proiectii financiare_V,Ch act'!K44</f>
        <v>0</v>
      </c>
      <c r="L28" s="122">
        <f>'Proiectii financiare_V,Ch act'!L121-'Proiectii financiare_V,Ch act'!L44</f>
        <v>0</v>
      </c>
      <c r="M28" s="122">
        <f>'Proiectii financiare_V,Ch act'!M121-'Proiectii financiare_V,Ch act'!M44</f>
        <v>0</v>
      </c>
      <c r="N28" s="122">
        <f>'Proiectii financiare_V,Ch act'!N121-'Proiectii financiare_V,Ch act'!N44</f>
        <v>0</v>
      </c>
      <c r="O28" s="122">
        <f>'Proiectii financiare_V,Ch act'!O121-'Proiectii financiare_V,Ch act'!O44</f>
        <v>0</v>
      </c>
      <c r="P28" s="122">
        <f>'Proiectii financiare_V,Ch act'!P121-'Proiectii financiare_V,Ch act'!P44</f>
        <v>0</v>
      </c>
      <c r="Q28" s="122">
        <f>'Proiectii financiare_V,Ch act'!Q121-'Proiectii financiare_V,Ch act'!Q44</f>
        <v>0</v>
      </c>
      <c r="R28" s="223"/>
    </row>
    <row r="29" spans="1:18" s="224" customFormat="1" ht="17.25" hidden="1" customHeight="1" x14ac:dyDescent="0.2">
      <c r="A29" s="170">
        <f>'Proiectii financiare_V,Ch act'!A47</f>
        <v>0</v>
      </c>
      <c r="B29" s="122">
        <f t="shared" si="4"/>
        <v>0</v>
      </c>
      <c r="C29" s="534"/>
      <c r="D29" s="122">
        <f>'Proiectii financiare_V,Ch act'!D124-'Proiectii financiare_V,Ch act'!D47</f>
        <v>0</v>
      </c>
      <c r="E29" s="122">
        <f>'Proiectii financiare_V,Ch act'!E124-'Proiectii financiare_V,Ch act'!E47</f>
        <v>0</v>
      </c>
      <c r="F29" s="122">
        <f>'Proiectii financiare_V,Ch act'!F124-'Proiectii financiare_V,Ch act'!F47</f>
        <v>0</v>
      </c>
      <c r="G29" s="122">
        <f>'Proiectii financiare_V,Ch act'!G124-'Proiectii financiare_V,Ch act'!G47</f>
        <v>0</v>
      </c>
      <c r="H29" s="122">
        <f>'Proiectii financiare_V,Ch act'!H124-'Proiectii financiare_V,Ch act'!H47</f>
        <v>0</v>
      </c>
      <c r="I29" s="122">
        <f>'Proiectii financiare_V,Ch act'!I124-'Proiectii financiare_V,Ch act'!I47</f>
        <v>0</v>
      </c>
      <c r="J29" s="122">
        <f>'Proiectii financiare_V,Ch act'!J124-'Proiectii financiare_V,Ch act'!J47</f>
        <v>0</v>
      </c>
      <c r="K29" s="122">
        <f>'Proiectii financiare_V,Ch act'!K124-'Proiectii financiare_V,Ch act'!K47</f>
        <v>0</v>
      </c>
      <c r="L29" s="122">
        <f>'Proiectii financiare_V,Ch act'!L124-'Proiectii financiare_V,Ch act'!L47</f>
        <v>0</v>
      </c>
      <c r="M29" s="122">
        <f>'Proiectii financiare_V,Ch act'!M124-'Proiectii financiare_V,Ch act'!M47</f>
        <v>0</v>
      </c>
      <c r="N29" s="122">
        <f>'Proiectii financiare_V,Ch act'!N124-'Proiectii financiare_V,Ch act'!N47</f>
        <v>0</v>
      </c>
      <c r="O29" s="122">
        <f>'Proiectii financiare_V,Ch act'!O124-'Proiectii financiare_V,Ch act'!O47</f>
        <v>0</v>
      </c>
      <c r="P29" s="122">
        <f>'Proiectii financiare_V,Ch act'!P124-'Proiectii financiare_V,Ch act'!P47</f>
        <v>0</v>
      </c>
      <c r="Q29" s="122">
        <f>'Proiectii financiare_V,Ch act'!Q124-'Proiectii financiare_V,Ch act'!Q47</f>
        <v>0</v>
      </c>
      <c r="R29" s="223"/>
    </row>
    <row r="30" spans="1:18" s="224" customFormat="1" ht="17.25" customHeight="1" x14ac:dyDescent="0.2">
      <c r="A30" s="170" t="str">
        <f>'Proiectii financiare_V,Ch act'!A50</f>
        <v>Cheltuieli cu apa</v>
      </c>
      <c r="B30" s="122">
        <f t="shared" si="4"/>
        <v>0</v>
      </c>
      <c r="C30" s="534"/>
      <c r="D30" s="122">
        <f>'Proiectii financiare_V,Ch act'!D127-'Proiectii financiare_V,Ch act'!D50</f>
        <v>0</v>
      </c>
      <c r="E30" s="122">
        <f>'Proiectii financiare_V,Ch act'!E127-'Proiectii financiare_V,Ch act'!E50</f>
        <v>0</v>
      </c>
      <c r="F30" s="122">
        <f>'Proiectii financiare_V,Ch act'!F127-'Proiectii financiare_V,Ch act'!F50</f>
        <v>0</v>
      </c>
      <c r="G30" s="122">
        <f>'Proiectii financiare_V,Ch act'!G127-'Proiectii financiare_V,Ch act'!G50</f>
        <v>0</v>
      </c>
      <c r="H30" s="122">
        <f>'Proiectii financiare_V,Ch act'!H127-'Proiectii financiare_V,Ch act'!H50</f>
        <v>0</v>
      </c>
      <c r="I30" s="122">
        <f>'Proiectii financiare_V,Ch act'!I127-'Proiectii financiare_V,Ch act'!I50</f>
        <v>0</v>
      </c>
      <c r="J30" s="122">
        <f>'Proiectii financiare_V,Ch act'!J127-'Proiectii financiare_V,Ch act'!J50</f>
        <v>0</v>
      </c>
      <c r="K30" s="122">
        <f>'Proiectii financiare_V,Ch act'!K127-'Proiectii financiare_V,Ch act'!K50</f>
        <v>0</v>
      </c>
      <c r="L30" s="122">
        <f>'Proiectii financiare_V,Ch act'!L127-'Proiectii financiare_V,Ch act'!L50</f>
        <v>0</v>
      </c>
      <c r="M30" s="122">
        <f>'Proiectii financiare_V,Ch act'!M127-'Proiectii financiare_V,Ch act'!M50</f>
        <v>0</v>
      </c>
      <c r="N30" s="122">
        <f>'Proiectii financiare_V,Ch act'!N127-'Proiectii financiare_V,Ch act'!N50</f>
        <v>0</v>
      </c>
      <c r="O30" s="122">
        <f>'Proiectii financiare_V,Ch act'!O127-'Proiectii financiare_V,Ch act'!O50</f>
        <v>0</v>
      </c>
      <c r="P30" s="122">
        <f>'Proiectii financiare_V,Ch act'!P127-'Proiectii financiare_V,Ch act'!P50</f>
        <v>0</v>
      </c>
      <c r="Q30" s="122">
        <f>'Proiectii financiare_V,Ch act'!Q127-'Proiectii financiare_V,Ch act'!Q50</f>
        <v>0</v>
      </c>
      <c r="R30" s="223"/>
    </row>
    <row r="31" spans="1:18" s="224" customFormat="1" ht="17.25" customHeight="1" x14ac:dyDescent="0.2">
      <c r="A31" s="170" t="str">
        <f>'Proiectii financiare_V,Ch act'!A53</f>
        <v>Alte cheltuieli din afara (cu utilitati)</v>
      </c>
      <c r="B31" s="122">
        <f t="shared" si="4"/>
        <v>0</v>
      </c>
      <c r="C31" s="534"/>
      <c r="D31" s="122">
        <f>'Proiectii financiare_V,Ch act'!D130-'Proiectii financiare_V,Ch act'!D53</f>
        <v>0</v>
      </c>
      <c r="E31" s="122">
        <f>'Proiectii financiare_V,Ch act'!E130-'Proiectii financiare_V,Ch act'!E53</f>
        <v>0</v>
      </c>
      <c r="F31" s="122">
        <f>'Proiectii financiare_V,Ch act'!F130-'Proiectii financiare_V,Ch act'!F53</f>
        <v>0</v>
      </c>
      <c r="G31" s="122">
        <f>'Proiectii financiare_V,Ch act'!G130-'Proiectii financiare_V,Ch act'!G53</f>
        <v>0</v>
      </c>
      <c r="H31" s="122">
        <f>'Proiectii financiare_V,Ch act'!H130-'Proiectii financiare_V,Ch act'!H53</f>
        <v>0</v>
      </c>
      <c r="I31" s="122">
        <f>'Proiectii financiare_V,Ch act'!I130-'Proiectii financiare_V,Ch act'!I53</f>
        <v>0</v>
      </c>
      <c r="J31" s="122">
        <f>'Proiectii financiare_V,Ch act'!J130-'Proiectii financiare_V,Ch act'!J53</f>
        <v>0</v>
      </c>
      <c r="K31" s="122">
        <f>'Proiectii financiare_V,Ch act'!K130-'Proiectii financiare_V,Ch act'!K53</f>
        <v>0</v>
      </c>
      <c r="L31" s="122">
        <f>'Proiectii financiare_V,Ch act'!L130-'Proiectii financiare_V,Ch act'!L53</f>
        <v>0</v>
      </c>
      <c r="M31" s="122">
        <f>'Proiectii financiare_V,Ch act'!M130-'Proiectii financiare_V,Ch act'!M53</f>
        <v>0</v>
      </c>
      <c r="N31" s="122">
        <f>'Proiectii financiare_V,Ch act'!N130-'Proiectii financiare_V,Ch act'!N53</f>
        <v>0</v>
      </c>
      <c r="O31" s="122">
        <f>'Proiectii financiare_V,Ch act'!O130-'Proiectii financiare_V,Ch act'!O53</f>
        <v>0</v>
      </c>
      <c r="P31" s="122">
        <f>'Proiectii financiare_V,Ch act'!P130-'Proiectii financiare_V,Ch act'!P53</f>
        <v>0</v>
      </c>
      <c r="Q31" s="122">
        <f>'Proiectii financiare_V,Ch act'!Q130-'Proiectii financiare_V,Ch act'!Q53</f>
        <v>0</v>
      </c>
      <c r="R31" s="223"/>
    </row>
    <row r="32" spans="1:18" s="187" customFormat="1" ht="17.25" customHeight="1" x14ac:dyDescent="0.2">
      <c r="A32" s="189" t="s">
        <v>141</v>
      </c>
      <c r="B32" s="122">
        <f t="shared" si="4"/>
        <v>0</v>
      </c>
      <c r="C32" s="534"/>
      <c r="D32" s="83">
        <f t="shared" ref="D32:Q32" si="5">SUM(D25:D31)</f>
        <v>0</v>
      </c>
      <c r="E32" s="83">
        <f t="shared" si="5"/>
        <v>0</v>
      </c>
      <c r="F32" s="83">
        <f t="shared" si="5"/>
        <v>0</v>
      </c>
      <c r="G32" s="83">
        <f t="shared" si="5"/>
        <v>0</v>
      </c>
      <c r="H32" s="83">
        <f t="shared" si="5"/>
        <v>0</v>
      </c>
      <c r="I32" s="83">
        <f t="shared" si="5"/>
        <v>0</v>
      </c>
      <c r="J32" s="83">
        <f t="shared" si="5"/>
        <v>0</v>
      </c>
      <c r="K32" s="83">
        <f t="shared" si="5"/>
        <v>0</v>
      </c>
      <c r="L32" s="83">
        <f t="shared" si="5"/>
        <v>0</v>
      </c>
      <c r="M32" s="83">
        <f t="shared" si="5"/>
        <v>0</v>
      </c>
      <c r="N32" s="83">
        <f t="shared" si="5"/>
        <v>0</v>
      </c>
      <c r="O32" s="83">
        <f t="shared" si="5"/>
        <v>0</v>
      </c>
      <c r="P32" s="83">
        <f t="shared" si="5"/>
        <v>0</v>
      </c>
      <c r="Q32" s="83">
        <f t="shared" si="5"/>
        <v>0</v>
      </c>
      <c r="R32" s="222"/>
    </row>
    <row r="33" spans="1:18" s="224" customFormat="1" ht="17.25" customHeight="1" x14ac:dyDescent="0.2">
      <c r="A33" s="170" t="str">
        <f>'Proiectii financiare_V,Ch act'!A57</f>
        <v>Cheltuieli cu personalul angajat</v>
      </c>
      <c r="B33" s="122">
        <f t="shared" si="4"/>
        <v>0</v>
      </c>
      <c r="C33" s="534"/>
      <c r="D33" s="122">
        <f>'Proiectii financiare_V,Ch act'!D134-'Proiectii financiare_V,Ch act'!D57</f>
        <v>0</v>
      </c>
      <c r="E33" s="122">
        <f>'Proiectii financiare_V,Ch act'!E134-'Proiectii financiare_V,Ch act'!E57</f>
        <v>0</v>
      </c>
      <c r="F33" s="122">
        <f>'Proiectii financiare_V,Ch act'!F134-'Proiectii financiare_V,Ch act'!F57</f>
        <v>0</v>
      </c>
      <c r="G33" s="122">
        <f>'Proiectii financiare_V,Ch act'!G134-'Proiectii financiare_V,Ch act'!G57</f>
        <v>0</v>
      </c>
      <c r="H33" s="122">
        <f>'Proiectii financiare_V,Ch act'!H134-'Proiectii financiare_V,Ch act'!H57</f>
        <v>0</v>
      </c>
      <c r="I33" s="122">
        <f>'Proiectii financiare_V,Ch act'!I134-'Proiectii financiare_V,Ch act'!I57</f>
        <v>0</v>
      </c>
      <c r="J33" s="122">
        <f>'Proiectii financiare_V,Ch act'!J134-'Proiectii financiare_V,Ch act'!J57</f>
        <v>0</v>
      </c>
      <c r="K33" s="122">
        <f>'Proiectii financiare_V,Ch act'!K134-'Proiectii financiare_V,Ch act'!K57</f>
        <v>0</v>
      </c>
      <c r="L33" s="122">
        <f>'Proiectii financiare_V,Ch act'!L134-'Proiectii financiare_V,Ch act'!L57</f>
        <v>0</v>
      </c>
      <c r="M33" s="122">
        <f>'Proiectii financiare_V,Ch act'!M134-'Proiectii financiare_V,Ch act'!M57</f>
        <v>0</v>
      </c>
      <c r="N33" s="122">
        <f>'Proiectii financiare_V,Ch act'!N134-'Proiectii financiare_V,Ch act'!N57</f>
        <v>0</v>
      </c>
      <c r="O33" s="122">
        <f>'Proiectii financiare_V,Ch act'!O134-'Proiectii financiare_V,Ch act'!O57</f>
        <v>0</v>
      </c>
      <c r="P33" s="122">
        <f>'Proiectii financiare_V,Ch act'!P134-'Proiectii financiare_V,Ch act'!P57</f>
        <v>0</v>
      </c>
      <c r="Q33" s="122">
        <f>'Proiectii financiare_V,Ch act'!Q134-'Proiectii financiare_V,Ch act'!Q57</f>
        <v>0</v>
      </c>
      <c r="R33" s="223"/>
    </row>
    <row r="34" spans="1:18" s="224" customFormat="1" ht="17.25" customHeight="1" x14ac:dyDescent="0.2">
      <c r="A34" s="170" t="str">
        <f>'Proiectii financiare_V,Ch act'!A61</f>
        <v>Cheltuieli cu asigurarile si protectia sociala</v>
      </c>
      <c r="B34" s="122">
        <f t="shared" si="4"/>
        <v>0</v>
      </c>
      <c r="C34" s="534"/>
      <c r="D34" s="122">
        <f>'Proiectii financiare_V,Ch act'!D138-'Proiectii financiare_V,Ch act'!D61</f>
        <v>0</v>
      </c>
      <c r="E34" s="122">
        <f>'Proiectii financiare_V,Ch act'!E138-'Proiectii financiare_V,Ch act'!E61</f>
        <v>0</v>
      </c>
      <c r="F34" s="122">
        <f>'Proiectii financiare_V,Ch act'!F138-'Proiectii financiare_V,Ch act'!F61</f>
        <v>0</v>
      </c>
      <c r="G34" s="122">
        <f>'Proiectii financiare_V,Ch act'!G138-'Proiectii financiare_V,Ch act'!G61</f>
        <v>0</v>
      </c>
      <c r="H34" s="122">
        <f>'Proiectii financiare_V,Ch act'!H138-'Proiectii financiare_V,Ch act'!H61</f>
        <v>0</v>
      </c>
      <c r="I34" s="122">
        <f>'Proiectii financiare_V,Ch act'!I138-'Proiectii financiare_V,Ch act'!I61</f>
        <v>0</v>
      </c>
      <c r="J34" s="122">
        <f>'Proiectii financiare_V,Ch act'!J138-'Proiectii financiare_V,Ch act'!J61</f>
        <v>0</v>
      </c>
      <c r="K34" s="122">
        <f>'Proiectii financiare_V,Ch act'!K138-'Proiectii financiare_V,Ch act'!K61</f>
        <v>0</v>
      </c>
      <c r="L34" s="122">
        <f>'Proiectii financiare_V,Ch act'!L138-'Proiectii financiare_V,Ch act'!L61</f>
        <v>0</v>
      </c>
      <c r="M34" s="122">
        <f>'Proiectii financiare_V,Ch act'!M138-'Proiectii financiare_V,Ch act'!M61</f>
        <v>0</v>
      </c>
      <c r="N34" s="122">
        <f>'Proiectii financiare_V,Ch act'!N138-'Proiectii financiare_V,Ch act'!N61</f>
        <v>0</v>
      </c>
      <c r="O34" s="122">
        <f>'Proiectii financiare_V,Ch act'!O138-'Proiectii financiare_V,Ch act'!O61</f>
        <v>0</v>
      </c>
      <c r="P34" s="122">
        <f>'Proiectii financiare_V,Ch act'!P138-'Proiectii financiare_V,Ch act'!P61</f>
        <v>0</v>
      </c>
      <c r="Q34" s="122">
        <f>'Proiectii financiare_V,Ch act'!Q138-'Proiectii financiare_V,Ch act'!Q61</f>
        <v>0</v>
      </c>
      <c r="R34" s="223"/>
    </row>
    <row r="35" spans="1:18" s="187" customFormat="1" ht="17.25" customHeight="1" x14ac:dyDescent="0.2">
      <c r="A35" s="189" t="s">
        <v>147</v>
      </c>
      <c r="B35" s="122">
        <f t="shared" si="4"/>
        <v>0</v>
      </c>
      <c r="C35" s="534"/>
      <c r="D35" s="83">
        <f t="shared" ref="D35:Q35" si="6">D33+D34</f>
        <v>0</v>
      </c>
      <c r="E35" s="83">
        <f t="shared" si="6"/>
        <v>0</v>
      </c>
      <c r="F35" s="83">
        <f t="shared" si="6"/>
        <v>0</v>
      </c>
      <c r="G35" s="83">
        <f t="shared" si="6"/>
        <v>0</v>
      </c>
      <c r="H35" s="83">
        <f t="shared" si="6"/>
        <v>0</v>
      </c>
      <c r="I35" s="83">
        <f t="shared" si="6"/>
        <v>0</v>
      </c>
      <c r="J35" s="83">
        <f t="shared" si="6"/>
        <v>0</v>
      </c>
      <c r="K35" s="83">
        <f t="shared" si="6"/>
        <v>0</v>
      </c>
      <c r="L35" s="83">
        <f t="shared" si="6"/>
        <v>0</v>
      </c>
      <c r="M35" s="83">
        <f t="shared" si="6"/>
        <v>0</v>
      </c>
      <c r="N35" s="83">
        <f t="shared" si="6"/>
        <v>0</v>
      </c>
      <c r="O35" s="83">
        <f t="shared" si="6"/>
        <v>0</v>
      </c>
      <c r="P35" s="83">
        <f t="shared" si="6"/>
        <v>0</v>
      </c>
      <c r="Q35" s="83">
        <f t="shared" si="6"/>
        <v>0</v>
      </c>
      <c r="R35" s="222"/>
    </row>
    <row r="36" spans="1:18" s="224" customFormat="1" ht="18" hidden="1" customHeight="1" x14ac:dyDescent="0.2">
      <c r="A36" s="170">
        <f>'Proiectii financiare_V,Ch act'!A63</f>
        <v>0</v>
      </c>
      <c r="B36" s="122">
        <f t="shared" si="4"/>
        <v>0</v>
      </c>
      <c r="C36" s="534"/>
      <c r="D36" s="122">
        <f>'Proiectii financiare_V,Ch act'!D140-'Proiectii financiare_V,Ch act'!D63</f>
        <v>0</v>
      </c>
      <c r="E36" s="122">
        <f>'Proiectii financiare_V,Ch act'!E140-'Proiectii financiare_V,Ch act'!E63</f>
        <v>0</v>
      </c>
      <c r="F36" s="122">
        <f>'Proiectii financiare_V,Ch act'!F140-'Proiectii financiare_V,Ch act'!F63</f>
        <v>0</v>
      </c>
      <c r="G36" s="122">
        <f>'Proiectii financiare_V,Ch act'!G140-'Proiectii financiare_V,Ch act'!G63</f>
        <v>0</v>
      </c>
      <c r="H36" s="122">
        <f>'Proiectii financiare_V,Ch act'!H140-'Proiectii financiare_V,Ch act'!H63</f>
        <v>0</v>
      </c>
      <c r="I36" s="122">
        <f>'Proiectii financiare_V,Ch act'!I140-'Proiectii financiare_V,Ch act'!I63</f>
        <v>0</v>
      </c>
      <c r="J36" s="122">
        <f>'Proiectii financiare_V,Ch act'!J140-'Proiectii financiare_V,Ch act'!J63</f>
        <v>0</v>
      </c>
      <c r="K36" s="122">
        <f>'Proiectii financiare_V,Ch act'!K140-'Proiectii financiare_V,Ch act'!K63</f>
        <v>0</v>
      </c>
      <c r="L36" s="122">
        <f>'Proiectii financiare_V,Ch act'!L140-'Proiectii financiare_V,Ch act'!L63</f>
        <v>0</v>
      </c>
      <c r="M36" s="122">
        <f>'Proiectii financiare_V,Ch act'!M140-'Proiectii financiare_V,Ch act'!M63</f>
        <v>0</v>
      </c>
      <c r="N36" s="122">
        <f>'Proiectii financiare_V,Ch act'!N140-'Proiectii financiare_V,Ch act'!N63</f>
        <v>0</v>
      </c>
      <c r="O36" s="122">
        <f>'Proiectii financiare_V,Ch act'!O140-'Proiectii financiare_V,Ch act'!O63</f>
        <v>0</v>
      </c>
      <c r="P36" s="122">
        <f>'Proiectii financiare_V,Ch act'!P140-'Proiectii financiare_V,Ch act'!P63</f>
        <v>0</v>
      </c>
      <c r="Q36" s="122">
        <f>'Proiectii financiare_V,Ch act'!Q140-'Proiectii financiare_V,Ch act'!Q63</f>
        <v>0</v>
      </c>
      <c r="R36" s="223"/>
    </row>
    <row r="37" spans="1:18" s="224" customFormat="1" ht="18" customHeight="1" x14ac:dyDescent="0.2">
      <c r="A37" s="170" t="str">
        <f>'Proiectii financiare_V,Ch act'!A66</f>
        <v>Cheltuieli generale de administratie</v>
      </c>
      <c r="B37" s="122">
        <f t="shared" si="4"/>
        <v>0</v>
      </c>
      <c r="C37" s="534"/>
      <c r="D37" s="122">
        <f>'Proiectii financiare_V,Ch act'!D143-'Proiectii financiare_V,Ch act'!D66</f>
        <v>0</v>
      </c>
      <c r="E37" s="122">
        <f>'Proiectii financiare_V,Ch act'!E143-'Proiectii financiare_V,Ch act'!E66</f>
        <v>0</v>
      </c>
      <c r="F37" s="122">
        <f>'Proiectii financiare_V,Ch act'!F143-'Proiectii financiare_V,Ch act'!F66</f>
        <v>0</v>
      </c>
      <c r="G37" s="122">
        <f>'Proiectii financiare_V,Ch act'!G143-'Proiectii financiare_V,Ch act'!G66</f>
        <v>0</v>
      </c>
      <c r="H37" s="122">
        <f>'Proiectii financiare_V,Ch act'!H143-'Proiectii financiare_V,Ch act'!H66</f>
        <v>0</v>
      </c>
      <c r="I37" s="122">
        <f>'Proiectii financiare_V,Ch act'!I143-'Proiectii financiare_V,Ch act'!I66</f>
        <v>0</v>
      </c>
      <c r="J37" s="122">
        <f>'Proiectii financiare_V,Ch act'!J143-'Proiectii financiare_V,Ch act'!J66</f>
        <v>0</v>
      </c>
      <c r="K37" s="122">
        <f>'Proiectii financiare_V,Ch act'!K143-'Proiectii financiare_V,Ch act'!K66</f>
        <v>0</v>
      </c>
      <c r="L37" s="122">
        <f>'Proiectii financiare_V,Ch act'!L143-'Proiectii financiare_V,Ch act'!L66</f>
        <v>0</v>
      </c>
      <c r="M37" s="122">
        <f>'Proiectii financiare_V,Ch act'!M143-'Proiectii financiare_V,Ch act'!M66</f>
        <v>0</v>
      </c>
      <c r="N37" s="122">
        <f>'Proiectii financiare_V,Ch act'!N143-'Proiectii financiare_V,Ch act'!N66</f>
        <v>0</v>
      </c>
      <c r="O37" s="122">
        <f>'Proiectii financiare_V,Ch act'!O143-'Proiectii financiare_V,Ch act'!O66</f>
        <v>0</v>
      </c>
      <c r="P37" s="122">
        <f>'Proiectii financiare_V,Ch act'!P143-'Proiectii financiare_V,Ch act'!P66</f>
        <v>0</v>
      </c>
      <c r="Q37" s="122">
        <f>'Proiectii financiare_V,Ch act'!Q143-'Proiectii financiare_V,Ch act'!Q66</f>
        <v>0</v>
      </c>
      <c r="R37" s="223"/>
    </row>
    <row r="38" spans="1:18" s="224" customFormat="1" ht="18" hidden="1" customHeight="1" x14ac:dyDescent="0.2">
      <c r="A38" s="170">
        <f>'Proiectii financiare_V,Ch act'!A67</f>
        <v>0</v>
      </c>
      <c r="B38" s="122">
        <f t="shared" si="4"/>
        <v>0</v>
      </c>
      <c r="C38" s="534"/>
      <c r="D38" s="122">
        <f>'Proiectii financiare_V,Ch act'!D144-'Proiectii financiare_V,Ch act'!D67</f>
        <v>0</v>
      </c>
      <c r="E38" s="122">
        <f>'Proiectii financiare_V,Ch act'!E144-'Proiectii financiare_V,Ch act'!E67</f>
        <v>0</v>
      </c>
      <c r="F38" s="122">
        <f>'Proiectii financiare_V,Ch act'!F144-'Proiectii financiare_V,Ch act'!F67</f>
        <v>0</v>
      </c>
      <c r="G38" s="122">
        <f>'Proiectii financiare_V,Ch act'!G144-'Proiectii financiare_V,Ch act'!G67</f>
        <v>0</v>
      </c>
      <c r="H38" s="122">
        <f>'Proiectii financiare_V,Ch act'!H144-'Proiectii financiare_V,Ch act'!H67</f>
        <v>0</v>
      </c>
      <c r="I38" s="122">
        <f>'Proiectii financiare_V,Ch act'!I144-'Proiectii financiare_V,Ch act'!I67</f>
        <v>0</v>
      </c>
      <c r="J38" s="122">
        <f>'Proiectii financiare_V,Ch act'!J144-'Proiectii financiare_V,Ch act'!J67</f>
        <v>0</v>
      </c>
      <c r="K38" s="122">
        <f>'Proiectii financiare_V,Ch act'!K144-'Proiectii financiare_V,Ch act'!K67</f>
        <v>0</v>
      </c>
      <c r="L38" s="122">
        <f>'Proiectii financiare_V,Ch act'!L144-'Proiectii financiare_V,Ch act'!L67</f>
        <v>0</v>
      </c>
      <c r="M38" s="122">
        <f>'Proiectii financiare_V,Ch act'!M144-'Proiectii financiare_V,Ch act'!M67</f>
        <v>0</v>
      </c>
      <c r="N38" s="122">
        <f>'Proiectii financiare_V,Ch act'!N144-'Proiectii financiare_V,Ch act'!N67</f>
        <v>0</v>
      </c>
      <c r="O38" s="122">
        <f>'Proiectii financiare_V,Ch act'!O144-'Proiectii financiare_V,Ch act'!O67</f>
        <v>0</v>
      </c>
      <c r="P38" s="122">
        <f>'Proiectii financiare_V,Ch act'!P144-'Proiectii financiare_V,Ch act'!P67</f>
        <v>0</v>
      </c>
      <c r="Q38" s="122">
        <f>'Proiectii financiare_V,Ch act'!Q144-'Proiectii financiare_V,Ch act'!Q67</f>
        <v>0</v>
      </c>
      <c r="R38" s="223"/>
    </row>
    <row r="39" spans="1:18" s="224" customFormat="1" ht="18" hidden="1" customHeight="1" x14ac:dyDescent="0.2">
      <c r="A39" s="170">
        <f>'Proiectii financiare_V,Ch act'!A68</f>
        <v>0</v>
      </c>
      <c r="B39" s="122">
        <f t="shared" si="4"/>
        <v>0</v>
      </c>
      <c r="C39" s="534"/>
      <c r="D39" s="122">
        <f>'Proiectii financiare_V,Ch act'!D145-'Proiectii financiare_V,Ch act'!D68</f>
        <v>0</v>
      </c>
      <c r="E39" s="122">
        <f>'Proiectii financiare_V,Ch act'!E145-'Proiectii financiare_V,Ch act'!E68</f>
        <v>0</v>
      </c>
      <c r="F39" s="122">
        <f>'Proiectii financiare_V,Ch act'!F145-'Proiectii financiare_V,Ch act'!F68</f>
        <v>0</v>
      </c>
      <c r="G39" s="122">
        <f>'Proiectii financiare_V,Ch act'!G145-'Proiectii financiare_V,Ch act'!G68</f>
        <v>0</v>
      </c>
      <c r="H39" s="122">
        <f>'Proiectii financiare_V,Ch act'!H145-'Proiectii financiare_V,Ch act'!H68</f>
        <v>0</v>
      </c>
      <c r="I39" s="122">
        <f>'Proiectii financiare_V,Ch act'!I145-'Proiectii financiare_V,Ch act'!I68</f>
        <v>0</v>
      </c>
      <c r="J39" s="122">
        <f>'Proiectii financiare_V,Ch act'!J145-'Proiectii financiare_V,Ch act'!J68</f>
        <v>0</v>
      </c>
      <c r="K39" s="122">
        <f>'Proiectii financiare_V,Ch act'!K145-'Proiectii financiare_V,Ch act'!K68</f>
        <v>0</v>
      </c>
      <c r="L39" s="122">
        <f>'Proiectii financiare_V,Ch act'!L145-'Proiectii financiare_V,Ch act'!L68</f>
        <v>0</v>
      </c>
      <c r="M39" s="122">
        <f>'Proiectii financiare_V,Ch act'!M145-'Proiectii financiare_V,Ch act'!M68</f>
        <v>0</v>
      </c>
      <c r="N39" s="122">
        <f>'Proiectii financiare_V,Ch act'!N145-'Proiectii financiare_V,Ch act'!N68</f>
        <v>0</v>
      </c>
      <c r="O39" s="122">
        <f>'Proiectii financiare_V,Ch act'!O145-'Proiectii financiare_V,Ch act'!O68</f>
        <v>0</v>
      </c>
      <c r="P39" s="122">
        <f>'Proiectii financiare_V,Ch act'!P145-'Proiectii financiare_V,Ch act'!P68</f>
        <v>0</v>
      </c>
      <c r="Q39" s="122">
        <f>'Proiectii financiare_V,Ch act'!Q145-'Proiectii financiare_V,Ch act'!Q68</f>
        <v>0</v>
      </c>
      <c r="R39" s="223"/>
    </row>
    <row r="40" spans="1:18" s="224" customFormat="1" ht="18" hidden="1" customHeight="1" x14ac:dyDescent="0.2">
      <c r="A40" s="170">
        <f>'Proiectii financiare_V,Ch act'!A69</f>
        <v>0</v>
      </c>
      <c r="B40" s="122">
        <f t="shared" si="4"/>
        <v>0</v>
      </c>
      <c r="C40" s="534"/>
      <c r="D40" s="122">
        <f>'Proiectii financiare_V,Ch act'!D146-'Proiectii financiare_V,Ch act'!D69</f>
        <v>0</v>
      </c>
      <c r="E40" s="122">
        <f>'Proiectii financiare_V,Ch act'!E146-'Proiectii financiare_V,Ch act'!E69</f>
        <v>0</v>
      </c>
      <c r="F40" s="122">
        <f>'Proiectii financiare_V,Ch act'!F146-'Proiectii financiare_V,Ch act'!F69</f>
        <v>0</v>
      </c>
      <c r="G40" s="122">
        <f>'Proiectii financiare_V,Ch act'!G146-'Proiectii financiare_V,Ch act'!G69</f>
        <v>0</v>
      </c>
      <c r="H40" s="122">
        <f>'Proiectii financiare_V,Ch act'!H146-'Proiectii financiare_V,Ch act'!H69</f>
        <v>0</v>
      </c>
      <c r="I40" s="122">
        <f>'Proiectii financiare_V,Ch act'!I146-'Proiectii financiare_V,Ch act'!I69</f>
        <v>0</v>
      </c>
      <c r="J40" s="122">
        <f>'Proiectii financiare_V,Ch act'!J146-'Proiectii financiare_V,Ch act'!J69</f>
        <v>0</v>
      </c>
      <c r="K40" s="122">
        <f>'Proiectii financiare_V,Ch act'!K146-'Proiectii financiare_V,Ch act'!K69</f>
        <v>0</v>
      </c>
      <c r="L40" s="122">
        <f>'Proiectii financiare_V,Ch act'!L146-'Proiectii financiare_V,Ch act'!L69</f>
        <v>0</v>
      </c>
      <c r="M40" s="122">
        <f>'Proiectii financiare_V,Ch act'!M146-'Proiectii financiare_V,Ch act'!M69</f>
        <v>0</v>
      </c>
      <c r="N40" s="122">
        <f>'Proiectii financiare_V,Ch act'!N146-'Proiectii financiare_V,Ch act'!N69</f>
        <v>0</v>
      </c>
      <c r="O40" s="122">
        <f>'Proiectii financiare_V,Ch act'!O146-'Proiectii financiare_V,Ch act'!O69</f>
        <v>0</v>
      </c>
      <c r="P40" s="122">
        <f>'Proiectii financiare_V,Ch act'!P146-'Proiectii financiare_V,Ch act'!P69</f>
        <v>0</v>
      </c>
      <c r="Q40" s="122">
        <f>'Proiectii financiare_V,Ch act'!Q146-'Proiectii financiare_V,Ch act'!Q69</f>
        <v>0</v>
      </c>
      <c r="R40" s="223"/>
    </row>
    <row r="41" spans="1:18" s="224" customFormat="1" ht="18" hidden="1" customHeight="1" x14ac:dyDescent="0.2">
      <c r="A41" s="170">
        <f>'Proiectii financiare_V,Ch act'!A70</f>
        <v>0</v>
      </c>
      <c r="B41" s="122">
        <f t="shared" si="4"/>
        <v>0</v>
      </c>
      <c r="C41" s="534"/>
      <c r="D41" s="122">
        <f>'Proiectii financiare_V,Ch act'!D147-'Proiectii financiare_V,Ch act'!D70</f>
        <v>0</v>
      </c>
      <c r="E41" s="122">
        <f>'Proiectii financiare_V,Ch act'!E147-'Proiectii financiare_V,Ch act'!E70</f>
        <v>0</v>
      </c>
      <c r="F41" s="122">
        <f>'Proiectii financiare_V,Ch act'!F147-'Proiectii financiare_V,Ch act'!F70</f>
        <v>0</v>
      </c>
      <c r="G41" s="122">
        <f>'Proiectii financiare_V,Ch act'!G147-'Proiectii financiare_V,Ch act'!G70</f>
        <v>0</v>
      </c>
      <c r="H41" s="122">
        <f>'Proiectii financiare_V,Ch act'!H147-'Proiectii financiare_V,Ch act'!H70</f>
        <v>0</v>
      </c>
      <c r="I41" s="122">
        <f>'Proiectii financiare_V,Ch act'!I147-'Proiectii financiare_V,Ch act'!I70</f>
        <v>0</v>
      </c>
      <c r="J41" s="122">
        <f>'Proiectii financiare_V,Ch act'!J147-'Proiectii financiare_V,Ch act'!J70</f>
        <v>0</v>
      </c>
      <c r="K41" s="122">
        <f>'Proiectii financiare_V,Ch act'!K147-'Proiectii financiare_V,Ch act'!K70</f>
        <v>0</v>
      </c>
      <c r="L41" s="122">
        <f>'Proiectii financiare_V,Ch act'!L147-'Proiectii financiare_V,Ch act'!L70</f>
        <v>0</v>
      </c>
      <c r="M41" s="122">
        <f>'Proiectii financiare_V,Ch act'!M147-'Proiectii financiare_V,Ch act'!M70</f>
        <v>0</v>
      </c>
      <c r="N41" s="122">
        <f>'Proiectii financiare_V,Ch act'!N147-'Proiectii financiare_V,Ch act'!N70</f>
        <v>0</v>
      </c>
      <c r="O41" s="122">
        <f>'Proiectii financiare_V,Ch act'!O147-'Proiectii financiare_V,Ch act'!O70</f>
        <v>0</v>
      </c>
      <c r="P41" s="122">
        <f>'Proiectii financiare_V,Ch act'!P147-'Proiectii financiare_V,Ch act'!P70</f>
        <v>0</v>
      </c>
      <c r="Q41" s="122">
        <f>'Proiectii financiare_V,Ch act'!Q147-'Proiectii financiare_V,Ch act'!Q70</f>
        <v>0</v>
      </c>
      <c r="R41" s="223"/>
    </row>
    <row r="42" spans="1:18" s="224" customFormat="1" ht="18" customHeight="1" x14ac:dyDescent="0.2">
      <c r="A42" s="170" t="str">
        <f>'Proiectii financiare_V,Ch act'!A71</f>
        <v>Alte cheltuieli operationale</v>
      </c>
      <c r="B42" s="122">
        <f t="shared" si="4"/>
        <v>0</v>
      </c>
      <c r="C42" s="534"/>
      <c r="D42" s="122">
        <f>'Proiectii financiare_V,Ch act'!D148-'Proiectii financiare_V,Ch act'!D71</f>
        <v>0</v>
      </c>
      <c r="E42" s="122">
        <f>'Proiectii financiare_V,Ch act'!E148-'Proiectii financiare_V,Ch act'!E71</f>
        <v>0</v>
      </c>
      <c r="F42" s="122">
        <f>'Proiectii financiare_V,Ch act'!F148-'Proiectii financiare_V,Ch act'!F71</f>
        <v>0</v>
      </c>
      <c r="G42" s="122">
        <f>'Proiectii financiare_V,Ch act'!G148-'Proiectii financiare_V,Ch act'!G71</f>
        <v>0</v>
      </c>
      <c r="H42" s="122">
        <f>'Proiectii financiare_V,Ch act'!H148-'Proiectii financiare_V,Ch act'!H71</f>
        <v>0</v>
      </c>
      <c r="I42" s="122">
        <f>'Proiectii financiare_V,Ch act'!I148-'Proiectii financiare_V,Ch act'!I71</f>
        <v>0</v>
      </c>
      <c r="J42" s="122">
        <f>'Proiectii financiare_V,Ch act'!J148-'Proiectii financiare_V,Ch act'!J71</f>
        <v>0</v>
      </c>
      <c r="K42" s="122">
        <f>'Proiectii financiare_V,Ch act'!K148-'Proiectii financiare_V,Ch act'!K71</f>
        <v>0</v>
      </c>
      <c r="L42" s="122">
        <f>'Proiectii financiare_V,Ch act'!L148-'Proiectii financiare_V,Ch act'!L71</f>
        <v>0</v>
      </c>
      <c r="M42" s="122">
        <f>'Proiectii financiare_V,Ch act'!M148-'Proiectii financiare_V,Ch act'!M71</f>
        <v>0</v>
      </c>
      <c r="N42" s="122">
        <f>'Proiectii financiare_V,Ch act'!N148-'Proiectii financiare_V,Ch act'!N71</f>
        <v>0</v>
      </c>
      <c r="O42" s="122">
        <f>'Proiectii financiare_V,Ch act'!O148-'Proiectii financiare_V,Ch act'!O71</f>
        <v>0</v>
      </c>
      <c r="P42" s="122">
        <f>'Proiectii financiare_V,Ch act'!P148-'Proiectii financiare_V,Ch act'!P71</f>
        <v>0</v>
      </c>
      <c r="Q42" s="122">
        <f>'Proiectii financiare_V,Ch act'!Q148-'Proiectii financiare_V,Ch act'!Q71</f>
        <v>0</v>
      </c>
      <c r="R42" s="223"/>
    </row>
    <row r="43" spans="1:18" s="224" customFormat="1" ht="29.25" customHeight="1" x14ac:dyDescent="0.2">
      <c r="A43" s="170" t="str">
        <f>'Proiectii financiare_V,Ch act'!A72</f>
        <v xml:space="preserve"> ( se vor adauga linii si se vor completa conform activitatilor specifice)</v>
      </c>
      <c r="B43" s="122">
        <f t="shared" si="4"/>
        <v>0</v>
      </c>
      <c r="C43" s="534"/>
      <c r="D43" s="221">
        <f>'Proiectii financiare_V,Ch act'!D149-'Proiectii financiare_V,Ch act'!D72</f>
        <v>0</v>
      </c>
      <c r="E43" s="221">
        <f>'Proiectii financiare_V,Ch act'!E149-'Proiectii financiare_V,Ch act'!E72</f>
        <v>0</v>
      </c>
      <c r="F43" s="221">
        <f>'Proiectii financiare_V,Ch act'!F149-'Proiectii financiare_V,Ch act'!F72</f>
        <v>0</v>
      </c>
      <c r="G43" s="221">
        <f>'Proiectii financiare_V,Ch act'!G149-'Proiectii financiare_V,Ch act'!G72</f>
        <v>0</v>
      </c>
      <c r="H43" s="221">
        <f>'Proiectii financiare_V,Ch act'!H149-'Proiectii financiare_V,Ch act'!H72</f>
        <v>0</v>
      </c>
      <c r="I43" s="221">
        <f>'Proiectii financiare_V,Ch act'!I149-'Proiectii financiare_V,Ch act'!I72</f>
        <v>0</v>
      </c>
      <c r="J43" s="221">
        <f>'Proiectii financiare_V,Ch act'!J149-'Proiectii financiare_V,Ch act'!J72</f>
        <v>0</v>
      </c>
      <c r="K43" s="221">
        <f>'Proiectii financiare_V,Ch act'!K149-'Proiectii financiare_V,Ch act'!K72</f>
        <v>0</v>
      </c>
      <c r="L43" s="221">
        <f>'Proiectii financiare_V,Ch act'!L149-'Proiectii financiare_V,Ch act'!L72</f>
        <v>0</v>
      </c>
      <c r="M43" s="221">
        <f>'Proiectii financiare_V,Ch act'!M149-'Proiectii financiare_V,Ch act'!M72</f>
        <v>0</v>
      </c>
      <c r="N43" s="221">
        <f>'Proiectii financiare_V,Ch act'!N149-'Proiectii financiare_V,Ch act'!N72</f>
        <v>0</v>
      </c>
      <c r="O43" s="221">
        <f>'Proiectii financiare_V,Ch act'!O149-'Proiectii financiare_V,Ch act'!O72</f>
        <v>0</v>
      </c>
      <c r="P43" s="221">
        <f>'Proiectii financiare_V,Ch act'!P149-'Proiectii financiare_V,Ch act'!P72</f>
        <v>0</v>
      </c>
      <c r="Q43" s="221">
        <f>'Proiectii financiare_V,Ch act'!Q149-'Proiectii financiare_V,Ch act'!Q72</f>
        <v>0</v>
      </c>
      <c r="R43" s="223"/>
    </row>
    <row r="44" spans="1:18" s="224" customFormat="1" ht="29.25" customHeight="1" x14ac:dyDescent="0.2">
      <c r="A44" s="170" t="str">
        <f>'Proiectii financiare_V,Ch act'!A73</f>
        <v>( se vor adauga linii si se vor completa conform activitatilor specifice)</v>
      </c>
      <c r="B44" s="122">
        <f t="shared" si="4"/>
        <v>0</v>
      </c>
      <c r="C44" s="534"/>
      <c r="D44" s="221">
        <f>'Proiectii financiare_V,Ch act'!D150-'Proiectii financiare_V,Ch act'!D73</f>
        <v>0</v>
      </c>
      <c r="E44" s="221">
        <f>'Proiectii financiare_V,Ch act'!E150-'Proiectii financiare_V,Ch act'!E73</f>
        <v>0</v>
      </c>
      <c r="F44" s="221">
        <f>'Proiectii financiare_V,Ch act'!F150-'Proiectii financiare_V,Ch act'!F73</f>
        <v>0</v>
      </c>
      <c r="G44" s="221">
        <f>'Proiectii financiare_V,Ch act'!G150-'Proiectii financiare_V,Ch act'!G73</f>
        <v>0</v>
      </c>
      <c r="H44" s="221">
        <f>'Proiectii financiare_V,Ch act'!H150-'Proiectii financiare_V,Ch act'!H73</f>
        <v>0</v>
      </c>
      <c r="I44" s="221">
        <f>'Proiectii financiare_V,Ch act'!I150-'Proiectii financiare_V,Ch act'!I73</f>
        <v>0</v>
      </c>
      <c r="J44" s="221">
        <f>'Proiectii financiare_V,Ch act'!J150-'Proiectii financiare_V,Ch act'!J73</f>
        <v>0</v>
      </c>
      <c r="K44" s="221">
        <f>'Proiectii financiare_V,Ch act'!K150-'Proiectii financiare_V,Ch act'!K73</f>
        <v>0</v>
      </c>
      <c r="L44" s="221">
        <f>'Proiectii financiare_V,Ch act'!L150-'Proiectii financiare_V,Ch act'!L73</f>
        <v>0</v>
      </c>
      <c r="M44" s="221">
        <f>'Proiectii financiare_V,Ch act'!M150-'Proiectii financiare_V,Ch act'!M73</f>
        <v>0</v>
      </c>
      <c r="N44" s="221">
        <f>'Proiectii financiare_V,Ch act'!N150-'Proiectii financiare_V,Ch act'!N73</f>
        <v>0</v>
      </c>
      <c r="O44" s="221">
        <f>'Proiectii financiare_V,Ch act'!O150-'Proiectii financiare_V,Ch act'!O73</f>
        <v>0</v>
      </c>
      <c r="P44" s="221">
        <f>'Proiectii financiare_V,Ch act'!P150-'Proiectii financiare_V,Ch act'!P73</f>
        <v>0</v>
      </c>
      <c r="Q44" s="221">
        <f>'Proiectii financiare_V,Ch act'!Q150-'Proiectii financiare_V,Ch act'!Q73</f>
        <v>0</v>
      </c>
      <c r="R44" s="223"/>
    </row>
    <row r="45" spans="1:18" s="187" customFormat="1" ht="25.5" customHeight="1" x14ac:dyDescent="0.25">
      <c r="A45" s="190" t="s">
        <v>150</v>
      </c>
      <c r="B45" s="191">
        <f t="shared" si="4"/>
        <v>0</v>
      </c>
      <c r="C45" s="534"/>
      <c r="D45" s="191">
        <f t="shared" ref="D45:Q45" si="7">D32+D35+SUM(D36:D44)</f>
        <v>0</v>
      </c>
      <c r="E45" s="191">
        <f t="shared" si="7"/>
        <v>0</v>
      </c>
      <c r="F45" s="191">
        <f t="shared" si="7"/>
        <v>0</v>
      </c>
      <c r="G45" s="191">
        <f t="shared" si="7"/>
        <v>0</v>
      </c>
      <c r="H45" s="191">
        <f t="shared" si="7"/>
        <v>0</v>
      </c>
      <c r="I45" s="191">
        <f t="shared" si="7"/>
        <v>0</v>
      </c>
      <c r="J45" s="191">
        <f t="shared" si="7"/>
        <v>0</v>
      </c>
      <c r="K45" s="191">
        <f t="shared" si="7"/>
        <v>0</v>
      </c>
      <c r="L45" s="191">
        <f t="shared" si="7"/>
        <v>0</v>
      </c>
      <c r="M45" s="191">
        <f t="shared" si="7"/>
        <v>0</v>
      </c>
      <c r="N45" s="191">
        <f t="shared" si="7"/>
        <v>0</v>
      </c>
      <c r="O45" s="191">
        <f t="shared" si="7"/>
        <v>0</v>
      </c>
      <c r="P45" s="191">
        <f t="shared" si="7"/>
        <v>0</v>
      </c>
      <c r="Q45" s="191">
        <f t="shared" si="7"/>
        <v>0</v>
      </c>
      <c r="R45" s="222"/>
    </row>
    <row r="46" spans="1:18" s="342" customFormat="1" ht="25.5" x14ac:dyDescent="0.2">
      <c r="A46" s="339" t="s">
        <v>173</v>
      </c>
      <c r="B46" s="340">
        <f t="shared" si="4"/>
        <v>0</v>
      </c>
      <c r="C46" s="534"/>
      <c r="D46" s="221">
        <f>'Proiectii financiare_V,Ch act'!D152-'Proiectii financiare_V,Ch act'!D75</f>
        <v>0</v>
      </c>
      <c r="E46" s="221">
        <f>'Proiectii financiare_V,Ch act'!E152-'Proiectii financiare_V,Ch act'!E75</f>
        <v>0</v>
      </c>
      <c r="F46" s="221">
        <f>'Proiectii financiare_V,Ch act'!F152-'Proiectii financiare_V,Ch act'!F75</f>
        <v>0</v>
      </c>
      <c r="G46" s="221">
        <f>'Proiectii financiare_V,Ch act'!G152-'Proiectii financiare_V,Ch act'!G75</f>
        <v>0</v>
      </c>
      <c r="H46" s="221">
        <f>'Proiectii financiare_V,Ch act'!H152-'Proiectii financiare_V,Ch act'!H75</f>
        <v>0</v>
      </c>
      <c r="I46" s="221">
        <f>'Proiectii financiare_V,Ch act'!I152-'Proiectii financiare_V,Ch act'!I75</f>
        <v>0</v>
      </c>
      <c r="J46" s="221">
        <f>'Proiectii financiare_V,Ch act'!J152-'Proiectii financiare_V,Ch act'!J75</f>
        <v>0</v>
      </c>
      <c r="K46" s="221">
        <f>'Proiectii financiare_V,Ch act'!K152-'Proiectii financiare_V,Ch act'!K75</f>
        <v>0</v>
      </c>
      <c r="L46" s="221">
        <f>'Proiectii financiare_V,Ch act'!L152-'Proiectii financiare_V,Ch act'!L75</f>
        <v>0</v>
      </c>
      <c r="M46" s="221">
        <f>'Proiectii financiare_V,Ch act'!M152-'Proiectii financiare_V,Ch act'!M75</f>
        <v>0</v>
      </c>
      <c r="N46" s="221">
        <f>'Proiectii financiare_V,Ch act'!N152-'Proiectii financiare_V,Ch act'!N75</f>
        <v>0</v>
      </c>
      <c r="O46" s="221">
        <f>'Proiectii financiare_V,Ch act'!O152-'Proiectii financiare_V,Ch act'!O75</f>
        <v>0</v>
      </c>
      <c r="P46" s="221">
        <f>'Proiectii financiare_V,Ch act'!P152-'Proiectii financiare_V,Ch act'!P75</f>
        <v>0</v>
      </c>
      <c r="Q46" s="221">
        <f>'Proiectii financiare_V,Ch act'!Q152-'Proiectii financiare_V,Ch act'!Q75</f>
        <v>0</v>
      </c>
      <c r="R46" s="341"/>
    </row>
    <row r="47" spans="1:18" s="187" customFormat="1" ht="24" customHeight="1" x14ac:dyDescent="0.25">
      <c r="A47" s="190" t="s">
        <v>152</v>
      </c>
      <c r="B47" s="191">
        <f t="shared" si="4"/>
        <v>0</v>
      </c>
      <c r="C47" s="535"/>
      <c r="D47" s="191">
        <f>D23-D45</f>
        <v>0</v>
      </c>
      <c r="E47" s="191">
        <f t="shared" ref="E47:Q47" si="8">E23-E45</f>
        <v>0</v>
      </c>
      <c r="F47" s="191">
        <f t="shared" si="8"/>
        <v>0</v>
      </c>
      <c r="G47" s="191">
        <f t="shared" si="8"/>
        <v>0</v>
      </c>
      <c r="H47" s="191">
        <f t="shared" si="8"/>
        <v>0</v>
      </c>
      <c r="I47" s="191">
        <f t="shared" si="8"/>
        <v>0</v>
      </c>
      <c r="J47" s="191">
        <f t="shared" si="8"/>
        <v>0</v>
      </c>
      <c r="K47" s="191">
        <f t="shared" si="8"/>
        <v>0</v>
      </c>
      <c r="L47" s="191">
        <f t="shared" si="8"/>
        <v>0</v>
      </c>
      <c r="M47" s="191">
        <f t="shared" si="8"/>
        <v>0</v>
      </c>
      <c r="N47" s="191">
        <f t="shared" si="8"/>
        <v>0</v>
      </c>
      <c r="O47" s="191">
        <f t="shared" si="8"/>
        <v>0</v>
      </c>
      <c r="P47" s="191">
        <f t="shared" si="8"/>
        <v>0</v>
      </c>
      <c r="Q47" s="191">
        <f t="shared" si="8"/>
        <v>0</v>
      </c>
      <c r="R47" s="222"/>
    </row>
    <row r="48" spans="1:18" ht="15.75" x14ac:dyDescent="0.25">
      <c r="A48" s="225"/>
      <c r="H48" s="160"/>
      <c r="J48" s="160"/>
      <c r="K48" s="160"/>
      <c r="L48" s="160"/>
      <c r="M48" s="160"/>
    </row>
    <row r="49" spans="1:17" ht="15.75" x14ac:dyDescent="0.25">
      <c r="A49" s="225"/>
      <c r="H49" s="160"/>
      <c r="J49" s="160"/>
      <c r="K49" s="160"/>
      <c r="L49" s="160"/>
      <c r="M49" s="160"/>
    </row>
    <row r="50" spans="1:17" ht="15.75" x14ac:dyDescent="0.25">
      <c r="A50" s="203" t="s">
        <v>114</v>
      </c>
      <c r="B50" s="167" t="s">
        <v>95</v>
      </c>
      <c r="C50" s="167">
        <v>0</v>
      </c>
      <c r="D50" s="167">
        <v>1</v>
      </c>
      <c r="E50" s="167">
        <v>2</v>
      </c>
      <c r="F50" s="167">
        <v>3</v>
      </c>
      <c r="G50" s="167">
        <v>4</v>
      </c>
      <c r="H50" s="167">
        <v>5</v>
      </c>
      <c r="I50" s="167">
        <v>6</v>
      </c>
      <c r="J50" s="167">
        <v>7</v>
      </c>
      <c r="K50" s="167">
        <v>8</v>
      </c>
      <c r="L50" s="167">
        <v>9</v>
      </c>
      <c r="M50" s="167">
        <v>10</v>
      </c>
      <c r="N50" s="167">
        <v>11</v>
      </c>
      <c r="O50" s="167">
        <v>12</v>
      </c>
      <c r="P50" s="167">
        <v>13</v>
      </c>
      <c r="Q50" s="167">
        <v>14</v>
      </c>
    </row>
    <row r="51" spans="1:17" ht="15.75" x14ac:dyDescent="0.25">
      <c r="A51" s="212" t="s">
        <v>163</v>
      </c>
      <c r="B51" s="83">
        <f>SUM(D51:G51)</f>
        <v>0</v>
      </c>
      <c r="C51" s="544"/>
      <c r="D51" s="92">
        <f>Investitie!F80</f>
        <v>0</v>
      </c>
      <c r="E51" s="92">
        <f>Investitie!G80</f>
        <v>0</v>
      </c>
      <c r="F51" s="92"/>
      <c r="G51" s="92"/>
      <c r="H51" s="160"/>
      <c r="J51" s="160"/>
      <c r="K51" s="160"/>
      <c r="L51" s="160"/>
      <c r="M51" s="160"/>
    </row>
    <row r="52" spans="1:17" ht="25.5" x14ac:dyDescent="0.25">
      <c r="A52" s="205" t="str">
        <f>Investitie!B91</f>
        <v>ASISTENŢĂ FINANCIARĂ NERAMBURSABILĂ SOLICITATĂ</v>
      </c>
      <c r="B52" s="83" t="e">
        <f>SUM(D52:G52)</f>
        <v>#DIV/0!</v>
      </c>
      <c r="C52" s="545"/>
      <c r="D52" s="92" t="e">
        <f>Investitie!F91</f>
        <v>#DIV/0!</v>
      </c>
      <c r="E52" s="92" t="e">
        <f>Investitie!G91</f>
        <v>#DIV/0!</v>
      </c>
      <c r="F52" s="92"/>
      <c r="G52" s="92"/>
      <c r="H52" s="160"/>
      <c r="J52" s="160"/>
      <c r="K52" s="160"/>
      <c r="L52" s="160"/>
      <c r="M52" s="160"/>
    </row>
    <row r="53" spans="1:17" ht="15.75" x14ac:dyDescent="0.25">
      <c r="A53" s="205" t="str">
        <f>Investitie!B92</f>
        <v>CONTRIBUTIE PROPRIE, din care:</v>
      </c>
      <c r="B53" s="83" t="e">
        <f>SUM(D53:G53)</f>
        <v>#DIV/0!</v>
      </c>
      <c r="C53" s="545"/>
      <c r="D53" s="92" t="e">
        <f>Investitie!F92</f>
        <v>#DIV/0!</v>
      </c>
      <c r="E53" s="92" t="e">
        <f>Investitie!G92</f>
        <v>#DIV/0!</v>
      </c>
      <c r="F53" s="92"/>
      <c r="G53" s="92"/>
      <c r="H53" s="160"/>
      <c r="J53" s="160"/>
      <c r="K53" s="160"/>
      <c r="L53" s="160"/>
      <c r="M53" s="160"/>
    </row>
    <row r="54" spans="1:17" x14ac:dyDescent="0.25">
      <c r="A54" s="205" t="str">
        <f>Investitie!B93</f>
        <v>Surse proprii</v>
      </c>
      <c r="B54" s="83" t="e">
        <f>SUM(D54:G54)</f>
        <v>#DIV/0!</v>
      </c>
      <c r="C54" s="545"/>
      <c r="D54" s="92" t="e">
        <f>Investitie!F93</f>
        <v>#DIV/0!</v>
      </c>
      <c r="E54" s="92" t="e">
        <f>Investitie!G93</f>
        <v>#DIV/0!</v>
      </c>
      <c r="F54" s="92"/>
      <c r="G54" s="92"/>
    </row>
    <row r="55" spans="1:17" ht="25.5" x14ac:dyDescent="0.25">
      <c r="A55" s="205" t="str">
        <f>Investitie!B94</f>
        <v>Contributie publica (veniturile nete actualizate, pentru proiecte generatoare de venit)</v>
      </c>
      <c r="B55" s="83">
        <f>SUM(D55:G55)</f>
        <v>0</v>
      </c>
      <c r="C55" s="545"/>
      <c r="D55" s="92">
        <f>Investitie!F94</f>
        <v>0</v>
      </c>
      <c r="E55" s="92">
        <f>Investitie!G94</f>
        <v>0</v>
      </c>
      <c r="F55" s="92"/>
      <c r="G55" s="92"/>
    </row>
    <row r="56" spans="1:17" hidden="1" x14ac:dyDescent="0.25">
      <c r="A56" s="205"/>
      <c r="B56" s="83"/>
      <c r="C56" s="545"/>
      <c r="D56" s="92"/>
      <c r="E56" s="92"/>
      <c r="F56" s="92"/>
      <c r="G56" s="92"/>
    </row>
    <row r="57" spans="1:17" x14ac:dyDescent="0.25">
      <c r="A57" s="205" t="str">
        <f>Investitie!B95</f>
        <v>Imprumuturi bancare (surse imprumutate)</v>
      </c>
      <c r="B57" s="83">
        <f>SUM(D57:G57)</f>
        <v>0</v>
      </c>
      <c r="C57" s="545"/>
      <c r="D57" s="92">
        <f>Investitie!F95</f>
        <v>0</v>
      </c>
      <c r="E57" s="92">
        <f>Investitie!G95</f>
        <v>0</v>
      </c>
      <c r="F57" s="92"/>
      <c r="G57" s="92"/>
    </row>
    <row r="58" spans="1:17" x14ac:dyDescent="0.25">
      <c r="C58" s="545"/>
    </row>
    <row r="59" spans="1:17" x14ac:dyDescent="0.25">
      <c r="A59" s="205" t="str">
        <f>Investitie!B103</f>
        <v>Rambursare imprumut (incl.dobanzi)</v>
      </c>
      <c r="B59" s="83">
        <f>SUM(D59:G59)</f>
        <v>0</v>
      </c>
      <c r="C59" s="546"/>
      <c r="D59" s="122">
        <f>Investitie!F103</f>
        <v>0</v>
      </c>
      <c r="E59" s="122">
        <f>Investitie!G103</f>
        <v>0</v>
      </c>
      <c r="F59" s="122">
        <f>Investitie!H103</f>
        <v>0</v>
      </c>
      <c r="G59" s="122">
        <f>Investitie!I103</f>
        <v>0</v>
      </c>
      <c r="H59" s="122">
        <f>Investitie!J103</f>
        <v>0</v>
      </c>
      <c r="I59" s="122">
        <f>Investitie!K103</f>
        <v>0</v>
      </c>
      <c r="J59" s="122">
        <f>Investitie!L103</f>
        <v>0</v>
      </c>
      <c r="K59" s="122">
        <f>Investitie!M103</f>
        <v>0</v>
      </c>
      <c r="L59" s="122">
        <f>Investitie!N103</f>
        <v>0</v>
      </c>
      <c r="M59" s="122">
        <f>Investitie!O103</f>
        <v>0</v>
      </c>
      <c r="N59" s="122">
        <f>Investitie!P103</f>
        <v>0</v>
      </c>
      <c r="O59" s="122">
        <f>Investitie!Q103</f>
        <v>0</v>
      </c>
      <c r="P59" s="122">
        <f>Investitie!R103</f>
        <v>0</v>
      </c>
      <c r="Q59" s="122">
        <f>Investitie!S103</f>
        <v>0</v>
      </c>
    </row>
    <row r="62" spans="1:17" x14ac:dyDescent="0.25">
      <c r="B62" s="66"/>
      <c r="C62" s="66"/>
      <c r="D62" s="66"/>
      <c r="E62" s="66"/>
      <c r="F62" s="66"/>
      <c r="G62" s="66"/>
      <c r="H62" s="66"/>
      <c r="J62" s="66"/>
      <c r="K62" s="66"/>
      <c r="L62" s="66"/>
      <c r="M62" s="66"/>
      <c r="N62" s="66"/>
      <c r="O62" s="66"/>
      <c r="P62" s="66"/>
      <c r="Q62" s="66"/>
    </row>
    <row r="63" spans="1:17" x14ac:dyDescent="0.25">
      <c r="B63" s="66"/>
      <c r="C63" s="66"/>
      <c r="D63" s="66"/>
      <c r="E63" s="66"/>
      <c r="F63" s="66"/>
      <c r="G63" s="66"/>
      <c r="H63" s="66"/>
      <c r="J63" s="66"/>
      <c r="K63" s="66"/>
      <c r="L63" s="66"/>
      <c r="M63" s="66"/>
      <c r="N63" s="66"/>
      <c r="O63" s="66"/>
      <c r="P63" s="66"/>
      <c r="Q63" s="66"/>
    </row>
    <row r="64" spans="1:17" x14ac:dyDescent="0.25">
      <c r="B64" s="66"/>
      <c r="C64" s="66"/>
      <c r="D64" s="66"/>
      <c r="E64" s="66"/>
      <c r="F64" s="66"/>
      <c r="G64" s="66"/>
      <c r="H64" s="66"/>
      <c r="J64" s="66"/>
      <c r="K64" s="66"/>
      <c r="L64" s="66"/>
      <c r="M64" s="66"/>
      <c r="N64" s="66"/>
      <c r="O64" s="66"/>
      <c r="P64" s="66"/>
      <c r="Q64" s="66"/>
    </row>
  </sheetData>
  <mergeCells count="6">
    <mergeCell ref="C51:C59"/>
    <mergeCell ref="A1:D1"/>
    <mergeCell ref="A2:H2"/>
    <mergeCell ref="A4:M4"/>
    <mergeCell ref="D5:Q5"/>
    <mergeCell ref="C7:C4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O73"/>
  <sheetViews>
    <sheetView tabSelected="1" topLeftCell="A58" workbookViewId="0">
      <selection activeCell="D24" sqref="D24"/>
    </sheetView>
  </sheetViews>
  <sheetFormatPr defaultColWidth="8.85546875" defaultRowHeight="15" x14ac:dyDescent="0.25"/>
  <cols>
    <col min="1" max="1" width="33.7109375" style="254" customWidth="1"/>
    <col min="2" max="2" width="20.85546875" bestFit="1" customWidth="1"/>
    <col min="3" max="4" width="16.5703125" style="255" customWidth="1"/>
    <col min="5" max="17" width="16.5703125" customWidth="1"/>
  </cols>
  <sheetData>
    <row r="1" spans="1:17" ht="33" customHeight="1" x14ac:dyDescent="0.3">
      <c r="A1" s="538" t="s">
        <v>433</v>
      </c>
      <c r="B1" s="538"/>
      <c r="C1" s="538"/>
      <c r="D1" s="538"/>
      <c r="E1" s="538"/>
      <c r="F1" s="538"/>
      <c r="G1" s="253"/>
      <c r="H1" s="253"/>
      <c r="I1" s="253"/>
      <c r="J1" s="253"/>
      <c r="K1" s="253"/>
      <c r="L1" s="253"/>
    </row>
    <row r="2" spans="1:17" ht="19.5" customHeight="1" x14ac:dyDescent="0.25">
      <c r="A2" s="558" t="s">
        <v>204</v>
      </c>
      <c r="B2" s="558"/>
      <c r="C2" s="558"/>
      <c r="D2" s="558"/>
      <c r="E2" s="558"/>
      <c r="F2" s="558"/>
      <c r="G2" s="558"/>
      <c r="H2" s="558"/>
      <c r="I2" s="558"/>
      <c r="J2" s="558"/>
      <c r="K2" s="558"/>
      <c r="L2" s="558"/>
    </row>
    <row r="4" spans="1:17" x14ac:dyDescent="0.25">
      <c r="A4" s="256" t="s">
        <v>205</v>
      </c>
      <c r="B4" s="257">
        <v>0.04</v>
      </c>
    </row>
    <row r="5" spans="1:17" s="260" customFormat="1" ht="13.5" x14ac:dyDescent="0.25">
      <c r="A5" s="225" t="s">
        <v>206</v>
      </c>
      <c r="B5" s="258" t="s">
        <v>32</v>
      </c>
      <c r="C5" s="259"/>
      <c r="D5" s="259">
        <v>1</v>
      </c>
      <c r="E5" s="259">
        <v>2</v>
      </c>
      <c r="F5" s="259">
        <v>3</v>
      </c>
      <c r="G5" s="259">
        <v>4</v>
      </c>
      <c r="H5" s="259">
        <v>5</v>
      </c>
      <c r="I5" s="259">
        <v>6</v>
      </c>
      <c r="J5" s="259">
        <v>7</v>
      </c>
      <c r="K5" s="259">
        <v>8</v>
      </c>
      <c r="L5" s="259">
        <v>9</v>
      </c>
      <c r="M5" s="259">
        <v>10</v>
      </c>
      <c r="N5" s="259">
        <v>11</v>
      </c>
      <c r="O5" s="259">
        <v>12</v>
      </c>
      <c r="P5" s="259">
        <v>13</v>
      </c>
      <c r="Q5" s="259">
        <v>14</v>
      </c>
    </row>
    <row r="6" spans="1:17" s="85" customFormat="1" x14ac:dyDescent="0.2">
      <c r="A6" s="261" t="s">
        <v>207</v>
      </c>
      <c r="B6" s="65">
        <f t="shared" ref="B6:B13" si="0">SUM(D6:Q6)</f>
        <v>0</v>
      </c>
      <c r="C6" s="112"/>
      <c r="D6" s="112">
        <f>'Proiectii financiare marginale'!D23-SUM('Proiectii financiare marginale'!D17:D18)</f>
        <v>0</v>
      </c>
      <c r="E6" s="112">
        <f>'Proiectii financiare marginale'!E23-SUM('Proiectii financiare marginale'!E17:E18)</f>
        <v>0</v>
      </c>
      <c r="F6" s="112">
        <f>'Proiectii financiare marginale'!F23-SUM('Proiectii financiare marginale'!F17:F18)</f>
        <v>0</v>
      </c>
      <c r="G6" s="112">
        <f>'Proiectii financiare marginale'!G23-SUM('Proiectii financiare marginale'!G17:G18)</f>
        <v>0</v>
      </c>
      <c r="H6" s="112">
        <f>'Proiectii financiare marginale'!H23-SUM('Proiectii financiare marginale'!H17:H18)</f>
        <v>0</v>
      </c>
      <c r="I6" s="112">
        <f>'Proiectii financiare marginale'!I23-SUM('Proiectii financiare marginale'!I17:I18)</f>
        <v>0</v>
      </c>
      <c r="J6" s="112">
        <f>'Proiectii financiare marginale'!J23-SUM('Proiectii financiare marginale'!J17:J18)</f>
        <v>0</v>
      </c>
      <c r="K6" s="112">
        <f>'Proiectii financiare marginale'!K23-SUM('Proiectii financiare marginale'!K17:K18)</f>
        <v>0</v>
      </c>
      <c r="L6" s="112">
        <f>'Proiectii financiare marginale'!L23-SUM('Proiectii financiare marginale'!L17:L18)</f>
        <v>0</v>
      </c>
      <c r="M6" s="112">
        <f>'Proiectii financiare marginale'!M23-SUM('Proiectii financiare marginale'!M17:M18)</f>
        <v>0</v>
      </c>
      <c r="N6" s="112">
        <f>'Proiectii financiare marginale'!N23-SUM('Proiectii financiare marginale'!N17:N18)</f>
        <v>0</v>
      </c>
      <c r="O6" s="112">
        <f>'Proiectii financiare marginale'!O23-SUM('Proiectii financiare marginale'!O17:O18)</f>
        <v>0</v>
      </c>
      <c r="P6" s="112">
        <f>'Proiectii financiare marginale'!P23-SUM('Proiectii financiare marginale'!P17:P18)</f>
        <v>0</v>
      </c>
      <c r="Q6" s="112">
        <f>'Proiectii financiare marginale'!Q23-SUM('Proiectii financiare marginale'!Q17:Q18)</f>
        <v>0</v>
      </c>
    </row>
    <row r="7" spans="1:17" s="85" customFormat="1" x14ac:dyDescent="0.2">
      <c r="A7" s="262" t="s">
        <v>208</v>
      </c>
      <c r="B7" s="65">
        <f t="shared" si="0"/>
        <v>0</v>
      </c>
      <c r="C7" s="263"/>
      <c r="D7" s="263"/>
      <c r="E7" s="263"/>
      <c r="F7" s="263"/>
      <c r="G7" s="263"/>
      <c r="H7" s="263"/>
      <c r="I7" s="263"/>
      <c r="J7" s="263"/>
      <c r="K7" s="263"/>
      <c r="L7" s="263"/>
      <c r="M7" s="263"/>
      <c r="N7" s="263"/>
      <c r="O7" s="263"/>
      <c r="P7" s="263"/>
      <c r="Q7" s="263">
        <f>O70</f>
        <v>0</v>
      </c>
    </row>
    <row r="8" spans="1:17" s="79" customFormat="1" x14ac:dyDescent="0.2">
      <c r="A8" s="264" t="s">
        <v>209</v>
      </c>
      <c r="B8" s="265">
        <f t="shared" si="0"/>
        <v>0</v>
      </c>
      <c r="C8" s="266"/>
      <c r="D8" s="266">
        <f>D6+D7</f>
        <v>0</v>
      </c>
      <c r="E8" s="266">
        <f t="shared" ref="E8:Q8" si="1">E6+E7</f>
        <v>0</v>
      </c>
      <c r="F8" s="266">
        <f t="shared" si="1"/>
        <v>0</v>
      </c>
      <c r="G8" s="266">
        <f t="shared" si="1"/>
        <v>0</v>
      </c>
      <c r="H8" s="266">
        <f t="shared" si="1"/>
        <v>0</v>
      </c>
      <c r="I8" s="266">
        <f t="shared" si="1"/>
        <v>0</v>
      </c>
      <c r="J8" s="266">
        <f t="shared" si="1"/>
        <v>0</v>
      </c>
      <c r="K8" s="266">
        <f t="shared" si="1"/>
        <v>0</v>
      </c>
      <c r="L8" s="266">
        <f t="shared" si="1"/>
        <v>0</v>
      </c>
      <c r="M8" s="266">
        <f t="shared" si="1"/>
        <v>0</v>
      </c>
      <c r="N8" s="266">
        <f t="shared" si="1"/>
        <v>0</v>
      </c>
      <c r="O8" s="266">
        <f t="shared" si="1"/>
        <v>0</v>
      </c>
      <c r="P8" s="266">
        <f t="shared" si="1"/>
        <v>0</v>
      </c>
      <c r="Q8" s="266">
        <f t="shared" si="1"/>
        <v>0</v>
      </c>
    </row>
    <row r="9" spans="1:17" s="85" customFormat="1" x14ac:dyDescent="0.2">
      <c r="A9" s="261" t="s">
        <v>210</v>
      </c>
      <c r="B9" s="65">
        <f t="shared" si="0"/>
        <v>0</v>
      </c>
      <c r="C9" s="65"/>
      <c r="D9" s="65">
        <f>'Proiectii financiare marginale'!D45</f>
        <v>0</v>
      </c>
      <c r="E9" s="65">
        <f>'Proiectii financiare marginale'!E45</f>
        <v>0</v>
      </c>
      <c r="F9" s="65">
        <f>'Proiectii financiare marginale'!F45</f>
        <v>0</v>
      </c>
      <c r="G9" s="65">
        <f>'Proiectii financiare marginale'!G45</f>
        <v>0</v>
      </c>
      <c r="H9" s="65">
        <f>'Proiectii financiare marginale'!H45</f>
        <v>0</v>
      </c>
      <c r="I9" s="65">
        <f>'Proiectii financiare marginale'!I45</f>
        <v>0</v>
      </c>
      <c r="J9" s="65">
        <f>'Proiectii financiare marginale'!J45</f>
        <v>0</v>
      </c>
      <c r="K9" s="65">
        <f>'Proiectii financiare marginale'!K45</f>
        <v>0</v>
      </c>
      <c r="L9" s="65">
        <f>'Proiectii financiare marginale'!L45</f>
        <v>0</v>
      </c>
      <c r="M9" s="65">
        <f>'Proiectii financiare marginale'!M45</f>
        <v>0</v>
      </c>
      <c r="N9" s="65">
        <f>'Proiectii financiare marginale'!N45</f>
        <v>0</v>
      </c>
      <c r="O9" s="65">
        <f>'Proiectii financiare marginale'!O45</f>
        <v>0</v>
      </c>
      <c r="P9" s="65">
        <f>'Proiectii financiare marginale'!P45</f>
        <v>0</v>
      </c>
      <c r="Q9" s="65">
        <f>'Proiectii financiare marginale'!Q45</f>
        <v>0</v>
      </c>
    </row>
    <row r="10" spans="1:17" s="85" customFormat="1" x14ac:dyDescent="0.2">
      <c r="A10" s="262" t="s">
        <v>211</v>
      </c>
      <c r="B10" s="65">
        <f t="shared" si="0"/>
        <v>0</v>
      </c>
      <c r="C10" s="65"/>
      <c r="D10" s="65">
        <f>Investitie!F80</f>
        <v>0</v>
      </c>
      <c r="E10" s="65">
        <f>Investitie!G80</f>
        <v>0</v>
      </c>
      <c r="F10" s="65">
        <f>Investitie!H80</f>
        <v>0</v>
      </c>
      <c r="G10" s="65">
        <f>Investitie!I80</f>
        <v>0</v>
      </c>
      <c r="H10" s="65"/>
      <c r="I10" s="65"/>
      <c r="J10" s="65"/>
      <c r="K10" s="65"/>
      <c r="L10" s="65"/>
      <c r="M10" s="65"/>
      <c r="N10" s="65"/>
      <c r="O10" s="65"/>
      <c r="P10" s="65"/>
      <c r="Q10" s="65"/>
    </row>
    <row r="11" spans="1:17" s="79" customFormat="1" x14ac:dyDescent="0.2">
      <c r="A11" s="264" t="s">
        <v>212</v>
      </c>
      <c r="B11" s="265">
        <f t="shared" si="0"/>
        <v>0</v>
      </c>
      <c r="C11" s="265"/>
      <c r="D11" s="265">
        <f>SUM(D9:D10)</f>
        <v>0</v>
      </c>
      <c r="E11" s="265">
        <f t="shared" ref="E11:M11" si="2">SUM(E9:E10)</f>
        <v>0</v>
      </c>
      <c r="F11" s="265">
        <f t="shared" si="2"/>
        <v>0</v>
      </c>
      <c r="G11" s="265">
        <f t="shared" si="2"/>
        <v>0</v>
      </c>
      <c r="H11" s="265">
        <f t="shared" si="2"/>
        <v>0</v>
      </c>
      <c r="I11" s="265">
        <f t="shared" si="2"/>
        <v>0</v>
      </c>
      <c r="J11" s="265">
        <f t="shared" si="2"/>
        <v>0</v>
      </c>
      <c r="K11" s="265">
        <f t="shared" si="2"/>
        <v>0</v>
      </c>
      <c r="L11" s="265">
        <f t="shared" si="2"/>
        <v>0</v>
      </c>
      <c r="M11" s="265">
        <f t="shared" si="2"/>
        <v>0</v>
      </c>
      <c r="N11" s="265">
        <f>SUM(N9:N10)</f>
        <v>0</v>
      </c>
      <c r="O11" s="265">
        <f t="shared" ref="O11:Q11" si="3">SUM(O9:O10)</f>
        <v>0</v>
      </c>
      <c r="P11" s="265">
        <f t="shared" si="3"/>
        <v>0</v>
      </c>
      <c r="Q11" s="265">
        <f t="shared" si="3"/>
        <v>0</v>
      </c>
    </row>
    <row r="12" spans="1:17" s="79" customFormat="1" x14ac:dyDescent="0.2">
      <c r="A12" s="267" t="s">
        <v>213</v>
      </c>
      <c r="B12" s="91">
        <f t="shared" si="0"/>
        <v>0</v>
      </c>
      <c r="C12" s="91"/>
      <c r="D12" s="91">
        <f>D8-D11</f>
        <v>0</v>
      </c>
      <c r="E12" s="91">
        <f t="shared" ref="E12:Q12" si="4">E8-E11</f>
        <v>0</v>
      </c>
      <c r="F12" s="91">
        <f t="shared" si="4"/>
        <v>0</v>
      </c>
      <c r="G12" s="91">
        <f t="shared" si="4"/>
        <v>0</v>
      </c>
      <c r="H12" s="91">
        <f t="shared" si="4"/>
        <v>0</v>
      </c>
      <c r="I12" s="91">
        <f t="shared" si="4"/>
        <v>0</v>
      </c>
      <c r="J12" s="91">
        <f t="shared" si="4"/>
        <v>0</v>
      </c>
      <c r="K12" s="91">
        <f t="shared" si="4"/>
        <v>0</v>
      </c>
      <c r="L12" s="91">
        <f t="shared" si="4"/>
        <v>0</v>
      </c>
      <c r="M12" s="91">
        <f t="shared" si="4"/>
        <v>0</v>
      </c>
      <c r="N12" s="91">
        <f t="shared" si="4"/>
        <v>0</v>
      </c>
      <c r="O12" s="91">
        <f t="shared" si="4"/>
        <v>0</v>
      </c>
      <c r="P12" s="91">
        <f t="shared" si="4"/>
        <v>0</v>
      </c>
      <c r="Q12" s="91">
        <f t="shared" si="4"/>
        <v>0</v>
      </c>
    </row>
    <row r="13" spans="1:17" s="270" customFormat="1" x14ac:dyDescent="0.2">
      <c r="A13" s="268" t="s">
        <v>214</v>
      </c>
      <c r="B13" s="269">
        <f t="shared" si="0"/>
        <v>0</v>
      </c>
      <c r="C13" s="269"/>
      <c r="D13" s="269">
        <f>D12*POWER(1+$B$4,-D5)</f>
        <v>0</v>
      </c>
      <c r="E13" s="269">
        <f t="shared" ref="E13:Q13" si="5">E12*POWER(1+$B$4,-E5)</f>
        <v>0</v>
      </c>
      <c r="F13" s="269">
        <f t="shared" si="5"/>
        <v>0</v>
      </c>
      <c r="G13" s="269">
        <f t="shared" si="5"/>
        <v>0</v>
      </c>
      <c r="H13" s="269">
        <f t="shared" si="5"/>
        <v>0</v>
      </c>
      <c r="I13" s="269">
        <f t="shared" si="5"/>
        <v>0</v>
      </c>
      <c r="J13" s="269">
        <f t="shared" si="5"/>
        <v>0</v>
      </c>
      <c r="K13" s="269">
        <f t="shared" si="5"/>
        <v>0</v>
      </c>
      <c r="L13" s="269">
        <f t="shared" si="5"/>
        <v>0</v>
      </c>
      <c r="M13" s="269">
        <f t="shared" si="5"/>
        <v>0</v>
      </c>
      <c r="N13" s="269">
        <f t="shared" si="5"/>
        <v>0</v>
      </c>
      <c r="O13" s="269">
        <f t="shared" si="5"/>
        <v>0</v>
      </c>
      <c r="P13" s="269">
        <f t="shared" si="5"/>
        <v>0</v>
      </c>
      <c r="Q13" s="269">
        <f t="shared" si="5"/>
        <v>0</v>
      </c>
    </row>
    <row r="14" spans="1:17" s="79" customFormat="1" x14ac:dyDescent="0.2">
      <c r="A14" s="267" t="s">
        <v>215</v>
      </c>
      <c r="B14" s="91">
        <f>SUM(D14:Q14)</f>
        <v>0</v>
      </c>
      <c r="C14" s="91"/>
      <c r="D14" s="318">
        <f>(1/(1+$B$4)^D5)*D10</f>
        <v>0</v>
      </c>
      <c r="E14" s="318">
        <f t="shared" ref="E14:G14" si="6">(1/(1+$B$4)^E5)*E10</f>
        <v>0</v>
      </c>
      <c r="F14" s="318">
        <f t="shared" si="6"/>
        <v>0</v>
      </c>
      <c r="G14" s="318">
        <f t="shared" si="6"/>
        <v>0</v>
      </c>
      <c r="H14" s="105"/>
      <c r="I14" s="105"/>
      <c r="J14" s="105"/>
      <c r="K14" s="105"/>
      <c r="L14" s="105"/>
      <c r="M14" s="105"/>
      <c r="N14" s="105"/>
      <c r="O14" s="105"/>
      <c r="P14" s="105"/>
      <c r="Q14" s="105"/>
    </row>
    <row r="15" spans="1:17" s="222" customFormat="1" ht="15.75" x14ac:dyDescent="0.25">
      <c r="A15" s="271"/>
      <c r="B15" s="272"/>
      <c r="C15" s="273"/>
      <c r="D15" s="273"/>
      <c r="E15" s="274"/>
    </row>
    <row r="16" spans="1:17" ht="39" customHeight="1" x14ac:dyDescent="0.25">
      <c r="A16" s="559" t="s">
        <v>216</v>
      </c>
      <c r="B16" s="559"/>
      <c r="C16" s="559"/>
      <c r="D16" s="559"/>
    </row>
    <row r="17" spans="1:13" ht="23.25" customHeight="1" x14ac:dyDescent="0.25">
      <c r="A17" s="559" t="s">
        <v>217</v>
      </c>
      <c r="B17" s="559"/>
      <c r="C17" s="559"/>
      <c r="D17" s="559"/>
    </row>
    <row r="18" spans="1:13" ht="16.350000000000001" customHeight="1" x14ac:dyDescent="0.25">
      <c r="A18" s="415"/>
      <c r="B18" s="415"/>
      <c r="C18" s="415"/>
      <c r="D18" s="415"/>
    </row>
    <row r="20" spans="1:13" ht="15.75" x14ac:dyDescent="0.25">
      <c r="A20" s="467" t="s">
        <v>467</v>
      </c>
      <c r="B20" s="468"/>
    </row>
    <row r="21" spans="1:13" s="276" customFormat="1" ht="31.35" customHeight="1" x14ac:dyDescent="0.25">
      <c r="A21" s="467" t="s">
        <v>469</v>
      </c>
      <c r="B21" s="106">
        <f>'Buget cerere'!I50</f>
        <v>0</v>
      </c>
      <c r="C21" s="278"/>
      <c r="D21" s="278"/>
      <c r="E21" s="278"/>
      <c r="F21" s="278"/>
      <c r="G21" s="278"/>
      <c r="H21" s="278"/>
      <c r="I21" s="278"/>
      <c r="J21" s="278"/>
      <c r="K21" s="463"/>
      <c r="L21" s="275"/>
      <c r="M21" s="275"/>
    </row>
    <row r="22" spans="1:13" s="276" customFormat="1" ht="15" customHeight="1" x14ac:dyDescent="0.25">
      <c r="A22" s="467" t="s">
        <v>470</v>
      </c>
      <c r="B22" s="106" t="e">
        <f>B21/B20/D20</f>
        <v>#DIV/0!</v>
      </c>
      <c r="C22" s="278"/>
      <c r="D22" s="278"/>
      <c r="E22" s="278"/>
      <c r="F22" s="278"/>
      <c r="G22" s="278"/>
      <c r="H22" s="278"/>
      <c r="I22" s="278"/>
      <c r="J22" s="278"/>
      <c r="K22" s="463"/>
      <c r="L22" s="275"/>
      <c r="M22" s="275"/>
    </row>
    <row r="23" spans="1:13" s="276" customFormat="1" ht="15" customHeight="1" x14ac:dyDescent="0.2">
      <c r="A23" s="469" t="s">
        <v>466</v>
      </c>
      <c r="B23" s="470">
        <v>20000</v>
      </c>
      <c r="C23" s="278"/>
      <c r="D23" s="278"/>
      <c r="E23" s="278"/>
      <c r="F23" s="278"/>
      <c r="G23" s="278"/>
      <c r="H23" s="278"/>
      <c r="I23" s="278"/>
      <c r="J23" s="278"/>
      <c r="K23" s="463"/>
      <c r="L23" s="275"/>
      <c r="M23" s="275"/>
    </row>
    <row r="24" spans="1:13" s="276" customFormat="1" ht="14.25" x14ac:dyDescent="0.2">
      <c r="A24" s="469" t="s">
        <v>465</v>
      </c>
      <c r="B24" s="471" t="e">
        <f>B22/B23</f>
        <v>#DIV/0!</v>
      </c>
      <c r="C24" s="278"/>
      <c r="D24" s="278"/>
      <c r="E24" s="278"/>
      <c r="F24" s="278"/>
      <c r="G24" s="278"/>
      <c r="H24" s="278"/>
      <c r="I24" s="278"/>
      <c r="J24" s="278"/>
      <c r="K24" s="463"/>
      <c r="L24" s="275"/>
      <c r="M24" s="275"/>
    </row>
    <row r="25" spans="1:13" s="276" customFormat="1" ht="12.95" customHeight="1" x14ac:dyDescent="0.2">
      <c r="A25" s="462"/>
      <c r="B25" s="278"/>
      <c r="C25" s="278"/>
      <c r="D25" s="278"/>
      <c r="E25" s="278"/>
      <c r="F25" s="278"/>
      <c r="G25" s="278"/>
      <c r="H25" s="278"/>
      <c r="I25" s="278"/>
      <c r="J25" s="278"/>
      <c r="K25" s="463"/>
      <c r="L25" s="275"/>
      <c r="M25" s="275"/>
    </row>
    <row r="26" spans="1:13" s="276" customFormat="1" ht="15.4" customHeight="1" x14ac:dyDescent="0.2">
      <c r="A26" s="462"/>
      <c r="B26" s="278"/>
      <c r="C26" s="278"/>
      <c r="D26" s="278"/>
      <c r="E26" s="278"/>
      <c r="F26" s="278"/>
      <c r="G26" s="278"/>
      <c r="H26" s="278"/>
      <c r="I26" s="278"/>
      <c r="J26" s="278"/>
      <c r="K26" s="463"/>
      <c r="L26" s="275"/>
      <c r="M26" s="275"/>
    </row>
    <row r="27" spans="1:13" s="276" customFormat="1" ht="9" customHeight="1" x14ac:dyDescent="0.2">
      <c r="A27" s="464"/>
      <c r="B27" s="465"/>
      <c r="C27" s="465"/>
      <c r="D27" s="465"/>
      <c r="E27" s="465"/>
      <c r="F27" s="465"/>
      <c r="G27" s="465"/>
      <c r="H27" s="465"/>
      <c r="I27" s="465"/>
      <c r="J27" s="465"/>
      <c r="K27" s="466"/>
      <c r="L27" s="275"/>
      <c r="M27" s="275"/>
    </row>
    <row r="28" spans="1:13" s="276" customFormat="1" ht="35.65" customHeight="1" x14ac:dyDescent="0.2">
      <c r="A28" s="561" t="s">
        <v>218</v>
      </c>
      <c r="B28" s="562"/>
      <c r="C28" s="562"/>
      <c r="D28" s="562"/>
      <c r="E28" s="562"/>
      <c r="F28" s="562"/>
      <c r="G28" s="562"/>
      <c r="H28" s="562"/>
      <c r="I28" s="562"/>
      <c r="J28" s="562"/>
      <c r="K28" s="562"/>
      <c r="L28" s="275"/>
      <c r="M28" s="275"/>
    </row>
    <row r="29" spans="1:13" s="276" customFormat="1" ht="12" x14ac:dyDescent="0.2">
      <c r="A29" s="279"/>
      <c r="B29" s="278"/>
      <c r="C29" s="278"/>
      <c r="D29" s="278"/>
      <c r="E29" s="278"/>
      <c r="F29" s="278"/>
      <c r="G29" s="278"/>
      <c r="H29" s="278"/>
      <c r="I29" s="278"/>
      <c r="J29" s="278"/>
      <c r="K29" s="278"/>
      <c r="L29" s="275"/>
      <c r="M29" s="275"/>
    </row>
    <row r="30" spans="1:13" s="276" customFormat="1" ht="12" x14ac:dyDescent="0.2">
      <c r="A30" s="278"/>
      <c r="B30" s="278"/>
      <c r="C30" s="278"/>
      <c r="D30" s="278"/>
      <c r="E30" s="278"/>
      <c r="F30" s="278"/>
      <c r="G30" s="278"/>
      <c r="H30" s="278"/>
      <c r="I30" s="278"/>
      <c r="J30" s="278"/>
      <c r="K30" s="278"/>
      <c r="L30" s="275"/>
      <c r="M30" s="275"/>
    </row>
    <row r="31" spans="1:13" s="276" customFormat="1" ht="24" x14ac:dyDescent="0.2">
      <c r="A31" s="280" t="s">
        <v>219</v>
      </c>
      <c r="B31" s="280" t="s">
        <v>220</v>
      </c>
      <c r="C31" s="280" t="s">
        <v>221</v>
      </c>
      <c r="D31" s="280" t="s">
        <v>222</v>
      </c>
      <c r="E31" s="280" t="s">
        <v>223</v>
      </c>
      <c r="F31" s="278"/>
      <c r="G31" s="278"/>
      <c r="H31" s="278"/>
      <c r="I31" s="278"/>
      <c r="J31" s="278"/>
      <c r="K31" s="278"/>
      <c r="L31" s="275"/>
      <c r="M31" s="275"/>
    </row>
    <row r="32" spans="1:13" s="276" customFormat="1" ht="12" x14ac:dyDescent="0.2">
      <c r="A32" s="281" t="s">
        <v>224</v>
      </c>
      <c r="B32" s="282">
        <v>0</v>
      </c>
      <c r="C32" s="283" t="e">
        <f>B32/$B$63</f>
        <v>#DIV/0!</v>
      </c>
      <c r="D32" s="281">
        <v>0</v>
      </c>
      <c r="E32" s="284" t="e">
        <f>ROUND(C32*D32,0)</f>
        <v>#DIV/0!</v>
      </c>
      <c r="F32" s="278"/>
      <c r="G32" s="278"/>
      <c r="H32" s="278"/>
      <c r="I32" s="278"/>
      <c r="J32" s="278"/>
      <c r="K32" s="278"/>
      <c r="L32" s="275"/>
      <c r="M32" s="275"/>
    </row>
    <row r="33" spans="1:13" s="276" customFormat="1" ht="12" x14ac:dyDescent="0.2">
      <c r="A33" s="281" t="s">
        <v>225</v>
      </c>
      <c r="B33" s="282">
        <v>0</v>
      </c>
      <c r="C33" s="283" t="e">
        <f>B33/$B$63</f>
        <v>#DIV/0!</v>
      </c>
      <c r="D33" s="281">
        <v>0</v>
      </c>
      <c r="E33" s="284" t="e">
        <f>ROUND(C33*D33,0)</f>
        <v>#DIV/0!</v>
      </c>
      <c r="F33" s="278"/>
      <c r="G33" s="278"/>
      <c r="H33" s="278"/>
      <c r="I33" s="278"/>
      <c r="J33" s="278"/>
      <c r="K33" s="278"/>
      <c r="L33" s="275"/>
      <c r="M33" s="275"/>
    </row>
    <row r="34" spans="1:13" s="276" customFormat="1" ht="12" x14ac:dyDescent="0.2">
      <c r="A34" s="281" t="s">
        <v>226</v>
      </c>
      <c r="B34" s="282">
        <v>0</v>
      </c>
      <c r="C34" s="283" t="e">
        <f t="shared" ref="C34:C62" si="7">B34/$B$63</f>
        <v>#DIV/0!</v>
      </c>
      <c r="D34" s="281">
        <v>0</v>
      </c>
      <c r="E34" s="284" t="e">
        <f t="shared" ref="E34:E62" si="8">ROUND(C34*D34,0)</f>
        <v>#DIV/0!</v>
      </c>
      <c r="F34" s="278"/>
      <c r="G34" s="278"/>
      <c r="H34" s="278"/>
      <c r="I34" s="278"/>
      <c r="J34" s="278"/>
      <c r="K34" s="278"/>
      <c r="L34" s="275"/>
      <c r="M34" s="275"/>
    </row>
    <row r="35" spans="1:13" s="276" customFormat="1" ht="12" x14ac:dyDescent="0.2">
      <c r="A35" s="281" t="s">
        <v>227</v>
      </c>
      <c r="B35" s="282">
        <v>0</v>
      </c>
      <c r="C35" s="283" t="e">
        <f t="shared" si="7"/>
        <v>#DIV/0!</v>
      </c>
      <c r="D35" s="281">
        <v>0</v>
      </c>
      <c r="E35" s="284" t="e">
        <f t="shared" si="8"/>
        <v>#DIV/0!</v>
      </c>
      <c r="F35" s="278"/>
      <c r="G35" s="278"/>
      <c r="H35" s="278"/>
      <c r="I35" s="278"/>
      <c r="J35" s="278"/>
      <c r="K35" s="278"/>
      <c r="L35" s="275"/>
      <c r="M35" s="275"/>
    </row>
    <row r="36" spans="1:13" s="276" customFormat="1" ht="12" x14ac:dyDescent="0.2">
      <c r="A36" s="281" t="s">
        <v>228</v>
      </c>
      <c r="B36" s="282">
        <v>0</v>
      </c>
      <c r="C36" s="283" t="e">
        <f t="shared" si="7"/>
        <v>#DIV/0!</v>
      </c>
      <c r="D36" s="281">
        <v>0</v>
      </c>
      <c r="E36" s="284" t="e">
        <f t="shared" si="8"/>
        <v>#DIV/0!</v>
      </c>
      <c r="F36" s="278"/>
      <c r="G36" s="278"/>
      <c r="H36" s="278"/>
      <c r="I36" s="278"/>
      <c r="J36" s="278"/>
      <c r="K36" s="278"/>
      <c r="L36" s="275"/>
      <c r="M36" s="275"/>
    </row>
    <row r="37" spans="1:13" s="276" customFormat="1" ht="12" x14ac:dyDescent="0.2">
      <c r="A37" s="281" t="s">
        <v>229</v>
      </c>
      <c r="B37" s="282">
        <v>0</v>
      </c>
      <c r="C37" s="283" t="e">
        <f t="shared" si="7"/>
        <v>#DIV/0!</v>
      </c>
      <c r="D37" s="281">
        <v>0</v>
      </c>
      <c r="E37" s="284" t="e">
        <f t="shared" si="8"/>
        <v>#DIV/0!</v>
      </c>
      <c r="F37" s="278"/>
      <c r="G37" s="278"/>
      <c r="H37" s="278"/>
      <c r="I37" s="278"/>
      <c r="J37" s="278"/>
      <c r="K37" s="278"/>
      <c r="L37" s="275"/>
      <c r="M37" s="275"/>
    </row>
    <row r="38" spans="1:13" s="276" customFormat="1" ht="12" x14ac:dyDescent="0.2">
      <c r="A38" s="281" t="s">
        <v>230</v>
      </c>
      <c r="B38" s="282">
        <v>0</v>
      </c>
      <c r="C38" s="283" t="e">
        <f t="shared" si="7"/>
        <v>#DIV/0!</v>
      </c>
      <c r="D38" s="281">
        <v>0</v>
      </c>
      <c r="E38" s="284" t="e">
        <f t="shared" si="8"/>
        <v>#DIV/0!</v>
      </c>
      <c r="F38" s="278"/>
      <c r="G38" s="278"/>
      <c r="H38" s="278"/>
      <c r="I38" s="278"/>
      <c r="J38" s="278"/>
      <c r="K38" s="278"/>
      <c r="L38" s="275"/>
      <c r="M38" s="275"/>
    </row>
    <row r="39" spans="1:13" s="276" customFormat="1" ht="12" x14ac:dyDescent="0.2">
      <c r="A39" s="281" t="s">
        <v>231</v>
      </c>
      <c r="B39" s="282">
        <v>0</v>
      </c>
      <c r="C39" s="283" t="e">
        <f t="shared" si="7"/>
        <v>#DIV/0!</v>
      </c>
      <c r="D39" s="281">
        <v>0</v>
      </c>
      <c r="E39" s="284" t="e">
        <f t="shared" si="8"/>
        <v>#DIV/0!</v>
      </c>
      <c r="F39" s="278"/>
      <c r="G39" s="278"/>
      <c r="H39" s="278"/>
      <c r="I39" s="278"/>
      <c r="J39" s="278"/>
      <c r="K39" s="278"/>
      <c r="L39" s="275"/>
      <c r="M39" s="275"/>
    </row>
    <row r="40" spans="1:13" s="276" customFormat="1" ht="12" x14ac:dyDescent="0.2">
      <c r="A40" s="281" t="s">
        <v>232</v>
      </c>
      <c r="B40" s="282">
        <v>0</v>
      </c>
      <c r="C40" s="283" t="e">
        <f t="shared" si="7"/>
        <v>#DIV/0!</v>
      </c>
      <c r="D40" s="281">
        <v>0</v>
      </c>
      <c r="E40" s="284" t="e">
        <f t="shared" si="8"/>
        <v>#DIV/0!</v>
      </c>
      <c r="F40" s="278"/>
      <c r="G40" s="278"/>
      <c r="H40" s="278"/>
      <c r="I40" s="278"/>
      <c r="J40" s="278"/>
      <c r="K40" s="278"/>
      <c r="L40" s="275"/>
      <c r="M40" s="275"/>
    </row>
    <row r="41" spans="1:13" s="276" customFormat="1" ht="12" x14ac:dyDescent="0.2">
      <c r="A41" s="281" t="s">
        <v>233</v>
      </c>
      <c r="B41" s="282">
        <v>0</v>
      </c>
      <c r="C41" s="283" t="e">
        <f t="shared" si="7"/>
        <v>#DIV/0!</v>
      </c>
      <c r="D41" s="281">
        <v>0</v>
      </c>
      <c r="E41" s="284" t="e">
        <f t="shared" si="8"/>
        <v>#DIV/0!</v>
      </c>
      <c r="F41" s="278"/>
      <c r="G41" s="278"/>
      <c r="H41" s="278"/>
      <c r="I41" s="278"/>
      <c r="J41" s="278"/>
      <c r="K41" s="278"/>
      <c r="L41" s="275"/>
      <c r="M41" s="275"/>
    </row>
    <row r="42" spans="1:13" s="276" customFormat="1" ht="12" x14ac:dyDescent="0.2">
      <c r="A42" s="281" t="s">
        <v>234</v>
      </c>
      <c r="B42" s="282">
        <v>0</v>
      </c>
      <c r="C42" s="283" t="e">
        <f t="shared" si="7"/>
        <v>#DIV/0!</v>
      </c>
      <c r="D42" s="281">
        <v>0</v>
      </c>
      <c r="E42" s="284" t="e">
        <f t="shared" si="8"/>
        <v>#DIV/0!</v>
      </c>
      <c r="F42" s="278"/>
      <c r="G42" s="278"/>
      <c r="H42" s="278"/>
      <c r="I42" s="278"/>
      <c r="J42" s="278"/>
      <c r="K42" s="278"/>
      <c r="L42" s="275"/>
      <c r="M42" s="275"/>
    </row>
    <row r="43" spans="1:13" s="276" customFormat="1" ht="12" x14ac:dyDescent="0.2">
      <c r="A43" s="281" t="s">
        <v>235</v>
      </c>
      <c r="B43" s="282">
        <v>0</v>
      </c>
      <c r="C43" s="283" t="e">
        <f t="shared" si="7"/>
        <v>#DIV/0!</v>
      </c>
      <c r="D43" s="281">
        <v>0</v>
      </c>
      <c r="E43" s="284" t="e">
        <f t="shared" si="8"/>
        <v>#DIV/0!</v>
      </c>
      <c r="F43" s="278"/>
      <c r="G43" s="278"/>
      <c r="H43" s="278"/>
      <c r="I43" s="278"/>
      <c r="J43" s="278"/>
      <c r="K43" s="278"/>
      <c r="L43" s="275"/>
      <c r="M43" s="275"/>
    </row>
    <row r="44" spans="1:13" s="276" customFormat="1" ht="12" x14ac:dyDescent="0.2">
      <c r="A44" s="281" t="s">
        <v>236</v>
      </c>
      <c r="B44" s="282">
        <v>0</v>
      </c>
      <c r="C44" s="283" t="e">
        <f t="shared" si="7"/>
        <v>#DIV/0!</v>
      </c>
      <c r="D44" s="281">
        <v>0</v>
      </c>
      <c r="E44" s="284" t="e">
        <f t="shared" si="8"/>
        <v>#DIV/0!</v>
      </c>
      <c r="F44" s="278"/>
      <c r="G44" s="278"/>
      <c r="H44" s="278"/>
      <c r="I44" s="278"/>
      <c r="J44" s="278"/>
      <c r="K44" s="278"/>
      <c r="L44" s="275"/>
      <c r="M44" s="275"/>
    </row>
    <row r="45" spans="1:13" s="276" customFormat="1" ht="12" x14ac:dyDescent="0.2">
      <c r="A45" s="281" t="s">
        <v>237</v>
      </c>
      <c r="B45" s="282">
        <v>0</v>
      </c>
      <c r="C45" s="283" t="e">
        <f t="shared" si="7"/>
        <v>#DIV/0!</v>
      </c>
      <c r="D45" s="281">
        <v>0</v>
      </c>
      <c r="E45" s="284" t="e">
        <f t="shared" si="8"/>
        <v>#DIV/0!</v>
      </c>
      <c r="F45" s="278"/>
      <c r="G45" s="278"/>
      <c r="H45" s="278"/>
      <c r="I45" s="278"/>
      <c r="J45" s="278"/>
      <c r="K45" s="278"/>
      <c r="L45" s="275"/>
      <c r="M45" s="275"/>
    </row>
    <row r="46" spans="1:13" s="276" customFormat="1" ht="12" x14ac:dyDescent="0.2">
      <c r="A46" s="281" t="s">
        <v>238</v>
      </c>
      <c r="B46" s="282">
        <v>0</v>
      </c>
      <c r="C46" s="283" t="e">
        <f t="shared" si="7"/>
        <v>#DIV/0!</v>
      </c>
      <c r="D46" s="281">
        <v>0</v>
      </c>
      <c r="E46" s="284" t="e">
        <f t="shared" si="8"/>
        <v>#DIV/0!</v>
      </c>
      <c r="F46" s="278"/>
      <c r="G46" s="278"/>
      <c r="H46" s="278"/>
      <c r="I46" s="278"/>
      <c r="J46" s="278"/>
      <c r="K46" s="278"/>
      <c r="L46" s="275"/>
      <c r="M46" s="275"/>
    </row>
    <row r="47" spans="1:13" s="276" customFormat="1" ht="12" x14ac:dyDescent="0.2">
      <c r="A47" s="281" t="s">
        <v>239</v>
      </c>
      <c r="B47" s="282">
        <v>0</v>
      </c>
      <c r="C47" s="283" t="e">
        <f t="shared" si="7"/>
        <v>#DIV/0!</v>
      </c>
      <c r="D47" s="281">
        <v>0</v>
      </c>
      <c r="E47" s="284" t="e">
        <f t="shared" si="8"/>
        <v>#DIV/0!</v>
      </c>
      <c r="F47" s="278"/>
      <c r="G47" s="278"/>
      <c r="H47" s="278"/>
      <c r="I47" s="278"/>
      <c r="J47" s="278"/>
      <c r="K47" s="278"/>
      <c r="L47" s="275"/>
      <c r="M47" s="275"/>
    </row>
    <row r="48" spans="1:13" s="276" customFormat="1" ht="12" x14ac:dyDescent="0.2">
      <c r="A48" s="281" t="s">
        <v>240</v>
      </c>
      <c r="B48" s="282">
        <v>0</v>
      </c>
      <c r="C48" s="283" t="e">
        <f t="shared" si="7"/>
        <v>#DIV/0!</v>
      </c>
      <c r="D48" s="281">
        <v>0</v>
      </c>
      <c r="E48" s="284" t="e">
        <f t="shared" si="8"/>
        <v>#DIV/0!</v>
      </c>
      <c r="F48" s="278"/>
      <c r="G48" s="278"/>
      <c r="H48" s="278"/>
      <c r="I48" s="278"/>
      <c r="J48" s="278"/>
      <c r="K48" s="278"/>
      <c r="L48" s="275"/>
      <c r="M48" s="275"/>
    </row>
    <row r="49" spans="1:13" s="276" customFormat="1" ht="12" x14ac:dyDescent="0.2">
      <c r="A49" s="281" t="s">
        <v>241</v>
      </c>
      <c r="B49" s="282">
        <v>0</v>
      </c>
      <c r="C49" s="283" t="e">
        <f t="shared" si="7"/>
        <v>#DIV/0!</v>
      </c>
      <c r="D49" s="281">
        <v>0</v>
      </c>
      <c r="E49" s="284" t="e">
        <f t="shared" si="8"/>
        <v>#DIV/0!</v>
      </c>
      <c r="F49" s="278"/>
      <c r="G49" s="278"/>
      <c r="H49" s="278"/>
      <c r="I49" s="278"/>
      <c r="J49" s="278"/>
      <c r="K49" s="278"/>
      <c r="L49" s="275"/>
      <c r="M49" s="275"/>
    </row>
    <row r="50" spans="1:13" s="276" customFormat="1" ht="12" x14ac:dyDescent="0.2">
      <c r="A50" s="281" t="s">
        <v>242</v>
      </c>
      <c r="B50" s="282">
        <v>0</v>
      </c>
      <c r="C50" s="283" t="e">
        <f t="shared" si="7"/>
        <v>#DIV/0!</v>
      </c>
      <c r="D50" s="281">
        <v>0</v>
      </c>
      <c r="E50" s="284" t="e">
        <f t="shared" si="8"/>
        <v>#DIV/0!</v>
      </c>
      <c r="F50" s="278"/>
      <c r="G50" s="278"/>
      <c r="H50" s="278"/>
      <c r="I50" s="278"/>
      <c r="J50" s="278"/>
      <c r="K50" s="278"/>
      <c r="L50" s="275"/>
      <c r="M50" s="275"/>
    </row>
    <row r="51" spans="1:13" s="276" customFormat="1" ht="12" x14ac:dyDescent="0.2">
      <c r="A51" s="281" t="s">
        <v>243</v>
      </c>
      <c r="B51" s="282">
        <v>0</v>
      </c>
      <c r="C51" s="283" t="e">
        <f t="shared" si="7"/>
        <v>#DIV/0!</v>
      </c>
      <c r="D51" s="281">
        <v>0</v>
      </c>
      <c r="E51" s="284" t="e">
        <f t="shared" si="8"/>
        <v>#DIV/0!</v>
      </c>
      <c r="F51" s="278"/>
      <c r="G51" s="278"/>
      <c r="H51" s="278"/>
      <c r="I51" s="278"/>
      <c r="J51" s="278"/>
      <c r="K51" s="278"/>
      <c r="L51" s="275"/>
      <c r="M51" s="275"/>
    </row>
    <row r="52" spans="1:13" s="276" customFormat="1" ht="12" x14ac:dyDescent="0.2">
      <c r="A52" s="281" t="s">
        <v>244</v>
      </c>
      <c r="B52" s="282">
        <v>0</v>
      </c>
      <c r="C52" s="283" t="e">
        <f t="shared" si="7"/>
        <v>#DIV/0!</v>
      </c>
      <c r="D52" s="281">
        <v>0</v>
      </c>
      <c r="E52" s="284" t="e">
        <f t="shared" si="8"/>
        <v>#DIV/0!</v>
      </c>
      <c r="F52" s="278"/>
      <c r="G52" s="278"/>
      <c r="H52" s="278"/>
      <c r="I52" s="278"/>
      <c r="J52" s="278"/>
      <c r="K52" s="278"/>
      <c r="L52" s="275"/>
      <c r="M52" s="275"/>
    </row>
    <row r="53" spans="1:13" s="276" customFormat="1" ht="12" x14ac:dyDescent="0.2">
      <c r="A53" s="281" t="s">
        <v>245</v>
      </c>
      <c r="B53" s="282">
        <v>0</v>
      </c>
      <c r="C53" s="283" t="e">
        <f t="shared" si="7"/>
        <v>#DIV/0!</v>
      </c>
      <c r="D53" s="281">
        <v>0</v>
      </c>
      <c r="E53" s="284" t="e">
        <f t="shared" si="8"/>
        <v>#DIV/0!</v>
      </c>
      <c r="F53" s="278"/>
      <c r="G53" s="278"/>
      <c r="H53" s="278"/>
      <c r="I53" s="278"/>
      <c r="J53" s="278"/>
      <c r="K53" s="278"/>
      <c r="L53" s="275"/>
      <c r="M53" s="275"/>
    </row>
    <row r="54" spans="1:13" s="276" customFormat="1" ht="12" x14ac:dyDescent="0.2">
      <c r="A54" s="281" t="s">
        <v>246</v>
      </c>
      <c r="B54" s="282">
        <v>0</v>
      </c>
      <c r="C54" s="283" t="e">
        <f t="shared" si="7"/>
        <v>#DIV/0!</v>
      </c>
      <c r="D54" s="281">
        <v>0</v>
      </c>
      <c r="E54" s="284" t="e">
        <f t="shared" si="8"/>
        <v>#DIV/0!</v>
      </c>
      <c r="F54" s="278"/>
      <c r="G54" s="278"/>
      <c r="H54" s="278"/>
      <c r="I54" s="278"/>
      <c r="J54" s="278"/>
      <c r="K54" s="278"/>
      <c r="L54" s="275"/>
      <c r="M54" s="275"/>
    </row>
    <row r="55" spans="1:13" s="276" customFormat="1" ht="12" x14ac:dyDescent="0.2">
      <c r="A55" s="281" t="s">
        <v>247</v>
      </c>
      <c r="B55" s="282">
        <v>0</v>
      </c>
      <c r="C55" s="283" t="e">
        <f t="shared" si="7"/>
        <v>#DIV/0!</v>
      </c>
      <c r="D55" s="281">
        <v>0</v>
      </c>
      <c r="E55" s="284" t="e">
        <f t="shared" si="8"/>
        <v>#DIV/0!</v>
      </c>
      <c r="F55" s="278"/>
      <c r="G55" s="278"/>
      <c r="H55" s="278"/>
      <c r="I55" s="278"/>
      <c r="J55" s="278"/>
      <c r="K55" s="278"/>
      <c r="L55" s="275"/>
      <c r="M55" s="275"/>
    </row>
    <row r="56" spans="1:13" s="276" customFormat="1" ht="12" x14ac:dyDescent="0.2">
      <c r="A56" s="281" t="s">
        <v>248</v>
      </c>
      <c r="B56" s="282">
        <v>0</v>
      </c>
      <c r="C56" s="283" t="e">
        <f t="shared" si="7"/>
        <v>#DIV/0!</v>
      </c>
      <c r="D56" s="281">
        <v>0</v>
      </c>
      <c r="E56" s="284" t="e">
        <f t="shared" si="8"/>
        <v>#DIV/0!</v>
      </c>
      <c r="F56" s="278"/>
      <c r="G56" s="278"/>
      <c r="H56" s="278"/>
      <c r="I56" s="278"/>
      <c r="J56" s="278"/>
      <c r="K56" s="278"/>
      <c r="L56" s="275"/>
      <c r="M56" s="275"/>
    </row>
    <row r="57" spans="1:13" s="276" customFormat="1" ht="12" x14ac:dyDescent="0.2">
      <c r="A57" s="281" t="s">
        <v>249</v>
      </c>
      <c r="B57" s="282">
        <v>0</v>
      </c>
      <c r="C57" s="283" t="e">
        <f t="shared" si="7"/>
        <v>#DIV/0!</v>
      </c>
      <c r="D57" s="281">
        <v>0</v>
      </c>
      <c r="E57" s="284" t="e">
        <f t="shared" si="8"/>
        <v>#DIV/0!</v>
      </c>
      <c r="F57" s="278"/>
      <c r="G57" s="278"/>
      <c r="H57" s="278"/>
      <c r="I57" s="278"/>
      <c r="J57" s="278"/>
      <c r="K57" s="278"/>
      <c r="L57" s="275"/>
      <c r="M57" s="275"/>
    </row>
    <row r="58" spans="1:13" s="276" customFormat="1" ht="12" x14ac:dyDescent="0.2">
      <c r="A58" s="281" t="s">
        <v>250</v>
      </c>
      <c r="B58" s="282">
        <v>0</v>
      </c>
      <c r="C58" s="283" t="e">
        <f t="shared" si="7"/>
        <v>#DIV/0!</v>
      </c>
      <c r="D58" s="281">
        <v>0</v>
      </c>
      <c r="E58" s="284" t="e">
        <f t="shared" si="8"/>
        <v>#DIV/0!</v>
      </c>
      <c r="F58" s="278"/>
      <c r="G58" s="278"/>
      <c r="H58" s="278"/>
      <c r="I58" s="278"/>
      <c r="J58" s="278"/>
      <c r="K58" s="278"/>
      <c r="L58" s="275"/>
      <c r="M58" s="275"/>
    </row>
    <row r="59" spans="1:13" s="276" customFormat="1" ht="12" x14ac:dyDescent="0.2">
      <c r="A59" s="281" t="s">
        <v>251</v>
      </c>
      <c r="B59" s="282">
        <v>0</v>
      </c>
      <c r="C59" s="283" t="e">
        <f t="shared" si="7"/>
        <v>#DIV/0!</v>
      </c>
      <c r="D59" s="281">
        <v>0</v>
      </c>
      <c r="E59" s="284" t="e">
        <f t="shared" si="8"/>
        <v>#DIV/0!</v>
      </c>
      <c r="F59" s="278"/>
      <c r="G59" s="278"/>
      <c r="H59" s="278"/>
      <c r="I59" s="278"/>
      <c r="J59" s="278"/>
      <c r="K59" s="278"/>
      <c r="L59" s="275"/>
      <c r="M59" s="275"/>
    </row>
    <row r="60" spans="1:13" s="276" customFormat="1" ht="12" x14ac:dyDescent="0.2">
      <c r="A60" s="281" t="s">
        <v>252</v>
      </c>
      <c r="B60" s="282">
        <v>0</v>
      </c>
      <c r="C60" s="283" t="e">
        <f t="shared" si="7"/>
        <v>#DIV/0!</v>
      </c>
      <c r="D60" s="281">
        <v>0</v>
      </c>
      <c r="E60" s="284" t="e">
        <f t="shared" si="8"/>
        <v>#DIV/0!</v>
      </c>
      <c r="F60" s="278"/>
      <c r="G60" s="278"/>
      <c r="H60" s="278"/>
      <c r="I60" s="278"/>
      <c r="J60" s="278"/>
      <c r="K60" s="278"/>
      <c r="L60" s="275"/>
      <c r="M60" s="275"/>
    </row>
    <row r="61" spans="1:13" s="276" customFormat="1" ht="12" x14ac:dyDescent="0.2">
      <c r="A61" s="281" t="s">
        <v>253</v>
      </c>
      <c r="B61" s="282">
        <v>0</v>
      </c>
      <c r="C61" s="283" t="e">
        <f t="shared" si="7"/>
        <v>#DIV/0!</v>
      </c>
      <c r="D61" s="281">
        <v>0</v>
      </c>
      <c r="E61" s="284" t="e">
        <f t="shared" si="8"/>
        <v>#DIV/0!</v>
      </c>
      <c r="F61" s="278"/>
      <c r="G61" s="278"/>
      <c r="H61" s="278"/>
      <c r="I61" s="278"/>
      <c r="J61" s="278"/>
      <c r="K61" s="278"/>
      <c r="L61" s="275"/>
      <c r="M61" s="275"/>
    </row>
    <row r="62" spans="1:13" s="276" customFormat="1" ht="12" x14ac:dyDescent="0.2">
      <c r="A62" s="281"/>
      <c r="B62" s="282"/>
      <c r="C62" s="283" t="e">
        <f t="shared" si="7"/>
        <v>#DIV/0!</v>
      </c>
      <c r="D62" s="281"/>
      <c r="E62" s="284" t="e">
        <f t="shared" si="8"/>
        <v>#DIV/0!</v>
      </c>
      <c r="F62" s="278"/>
      <c r="G62" s="278"/>
      <c r="H62" s="278"/>
      <c r="I62" s="278"/>
      <c r="J62" s="278"/>
      <c r="K62" s="278"/>
      <c r="L62" s="275"/>
      <c r="M62" s="275"/>
    </row>
    <row r="63" spans="1:13" s="276" customFormat="1" ht="12" x14ac:dyDescent="0.2">
      <c r="A63" s="285" t="s">
        <v>32</v>
      </c>
      <c r="B63" s="286">
        <f>SUM(B32:B62)</f>
        <v>0</v>
      </c>
      <c r="C63" s="287"/>
      <c r="D63" s="288"/>
      <c r="E63" s="289" t="e">
        <f>SUM(E32:E62)</f>
        <v>#DIV/0!</v>
      </c>
      <c r="F63" s="290"/>
      <c r="G63" s="290"/>
      <c r="H63" s="290"/>
      <c r="I63" s="290"/>
      <c r="J63" s="290"/>
      <c r="K63" s="290"/>
    </row>
    <row r="64" spans="1:13" s="276" customFormat="1" ht="14.25" customHeight="1" x14ac:dyDescent="0.2">
      <c r="A64" s="290"/>
      <c r="B64" s="290"/>
      <c r="C64" s="290"/>
      <c r="D64" s="290"/>
      <c r="E64" s="290"/>
      <c r="F64" s="290"/>
      <c r="G64" s="290"/>
      <c r="H64" s="290"/>
      <c r="I64" s="290"/>
      <c r="J64" s="290"/>
      <c r="K64" s="290"/>
    </row>
    <row r="65" spans="1:41" s="276" customFormat="1" ht="16.5" customHeight="1" x14ac:dyDescent="0.2">
      <c r="A65" s="560" t="s">
        <v>254</v>
      </c>
      <c r="B65" s="560"/>
      <c r="C65" s="560"/>
      <c r="D65" s="560"/>
      <c r="E65" s="560"/>
      <c r="F65" s="560"/>
      <c r="G65" s="560"/>
      <c r="H65" s="560"/>
      <c r="I65" s="560"/>
      <c r="J65" s="560"/>
      <c r="K65" s="560"/>
    </row>
    <row r="66" spans="1:41" s="276" customFormat="1" ht="21.75" customHeight="1" x14ac:dyDescent="0.2">
      <c r="A66" s="277"/>
      <c r="B66" s="277"/>
      <c r="C66" s="277"/>
      <c r="D66" s="277"/>
      <c r="E66" s="277"/>
      <c r="F66" s="277"/>
      <c r="G66" s="277"/>
      <c r="H66" s="277"/>
      <c r="I66" s="277"/>
      <c r="J66" s="277"/>
      <c r="K66" s="277"/>
      <c r="P66" s="291" t="e">
        <f>IF($E$63-$O$68&gt;0,$E$63-$O$68,0)</f>
        <v>#DIV/0!</v>
      </c>
    </row>
    <row r="67" spans="1:41" s="276" customFormat="1" ht="12" x14ac:dyDescent="0.2">
      <c r="A67" s="554" t="s">
        <v>255</v>
      </c>
      <c r="B67" s="556" t="s">
        <v>256</v>
      </c>
      <c r="C67" s="556"/>
      <c r="D67" s="556"/>
      <c r="E67" s="556"/>
      <c r="F67" s="556"/>
      <c r="G67" s="556"/>
      <c r="H67" s="556"/>
      <c r="I67" s="556"/>
      <c r="J67" s="556"/>
      <c r="K67" s="556"/>
      <c r="L67" s="556"/>
      <c r="M67" s="556"/>
      <c r="N67" s="556"/>
      <c r="O67" s="556"/>
      <c r="P67" s="557" t="s">
        <v>257</v>
      </c>
      <c r="Q67" s="557"/>
      <c r="R67" s="557"/>
      <c r="S67" s="557"/>
      <c r="T67" s="557"/>
      <c r="U67" s="557"/>
      <c r="V67" s="557"/>
      <c r="W67" s="557"/>
      <c r="X67" s="557"/>
      <c r="Y67" s="557"/>
      <c r="Z67" s="557"/>
      <c r="AA67" s="557"/>
      <c r="AB67" s="557"/>
      <c r="AC67" s="557"/>
      <c r="AD67" s="557"/>
      <c r="AE67" s="557"/>
      <c r="AF67" s="557"/>
      <c r="AG67" s="557"/>
      <c r="AH67" s="557"/>
      <c r="AI67" s="557"/>
      <c r="AJ67" s="557"/>
      <c r="AK67" s="557"/>
      <c r="AL67" s="557"/>
      <c r="AM67" s="557"/>
      <c r="AN67" s="557"/>
      <c r="AO67" s="557"/>
    </row>
    <row r="68" spans="1:41" s="276" customFormat="1" ht="12" x14ac:dyDescent="0.2">
      <c r="A68" s="555"/>
      <c r="B68" s="292">
        <v>1</v>
      </c>
      <c r="C68" s="292">
        <f>B68+1</f>
        <v>2</v>
      </c>
      <c r="D68" s="292">
        <f t="shared" ref="D68:O68" si="9">C68+1</f>
        <v>3</v>
      </c>
      <c r="E68" s="292">
        <f t="shared" si="9"/>
        <v>4</v>
      </c>
      <c r="F68" s="292">
        <f t="shared" si="9"/>
        <v>5</v>
      </c>
      <c r="G68" s="292">
        <f t="shared" si="9"/>
        <v>6</v>
      </c>
      <c r="H68" s="292">
        <f t="shared" si="9"/>
        <v>7</v>
      </c>
      <c r="I68" s="292">
        <f t="shared" si="9"/>
        <v>8</v>
      </c>
      <c r="J68" s="292">
        <f t="shared" si="9"/>
        <v>9</v>
      </c>
      <c r="K68" s="292">
        <f t="shared" si="9"/>
        <v>10</v>
      </c>
      <c r="L68" s="292">
        <f t="shared" si="9"/>
        <v>11</v>
      </c>
      <c r="M68" s="292">
        <f t="shared" si="9"/>
        <v>12</v>
      </c>
      <c r="N68" s="292">
        <f t="shared" si="9"/>
        <v>13</v>
      </c>
      <c r="O68" s="292">
        <f t="shared" si="9"/>
        <v>14</v>
      </c>
      <c r="P68" s="292" t="e">
        <f>IF(P66&gt;0,1,0)</f>
        <v>#DIV/0!</v>
      </c>
      <c r="Q68" s="292" t="e">
        <f>IF($P$66&gt;0,IF(AND(0&lt;P68,P68&lt;$P$66),P68+1,0),0)</f>
        <v>#DIV/0!</v>
      </c>
      <c r="R68" s="292" t="e">
        <f t="shared" ref="R68:AO68" si="10">IF($P$66&gt;0,IF(AND(0&lt;Q68,Q68&lt;$P$66),Q68+1,0),0)</f>
        <v>#DIV/0!</v>
      </c>
      <c r="S68" s="292" t="e">
        <f t="shared" si="10"/>
        <v>#DIV/0!</v>
      </c>
      <c r="T68" s="292" t="e">
        <f t="shared" si="10"/>
        <v>#DIV/0!</v>
      </c>
      <c r="U68" s="292" t="e">
        <f t="shared" si="10"/>
        <v>#DIV/0!</v>
      </c>
      <c r="V68" s="292" t="e">
        <f t="shared" si="10"/>
        <v>#DIV/0!</v>
      </c>
      <c r="W68" s="292" t="e">
        <f t="shared" si="10"/>
        <v>#DIV/0!</v>
      </c>
      <c r="X68" s="292" t="e">
        <f t="shared" si="10"/>
        <v>#DIV/0!</v>
      </c>
      <c r="Y68" s="292" t="e">
        <f t="shared" si="10"/>
        <v>#DIV/0!</v>
      </c>
      <c r="Z68" s="292" t="e">
        <f t="shared" si="10"/>
        <v>#DIV/0!</v>
      </c>
      <c r="AA68" s="292" t="e">
        <f t="shared" si="10"/>
        <v>#DIV/0!</v>
      </c>
      <c r="AB68" s="292" t="e">
        <f t="shared" si="10"/>
        <v>#DIV/0!</v>
      </c>
      <c r="AC68" s="292" t="e">
        <f t="shared" si="10"/>
        <v>#DIV/0!</v>
      </c>
      <c r="AD68" s="292" t="e">
        <f t="shared" si="10"/>
        <v>#DIV/0!</v>
      </c>
      <c r="AE68" s="292" t="e">
        <f t="shared" si="10"/>
        <v>#DIV/0!</v>
      </c>
      <c r="AF68" s="292" t="e">
        <f t="shared" si="10"/>
        <v>#DIV/0!</v>
      </c>
      <c r="AG68" s="292" t="e">
        <f t="shared" si="10"/>
        <v>#DIV/0!</v>
      </c>
      <c r="AH68" s="292" t="e">
        <f t="shared" si="10"/>
        <v>#DIV/0!</v>
      </c>
      <c r="AI68" s="292" t="e">
        <f t="shared" si="10"/>
        <v>#DIV/0!</v>
      </c>
      <c r="AJ68" s="292" t="e">
        <f t="shared" si="10"/>
        <v>#DIV/0!</v>
      </c>
      <c r="AK68" s="292" t="e">
        <f t="shared" si="10"/>
        <v>#DIV/0!</v>
      </c>
      <c r="AL68" s="292" t="e">
        <f t="shared" si="10"/>
        <v>#DIV/0!</v>
      </c>
      <c r="AM68" s="292" t="e">
        <f t="shared" si="10"/>
        <v>#DIV/0!</v>
      </c>
      <c r="AN68" s="292" t="e">
        <f t="shared" si="10"/>
        <v>#DIV/0!</v>
      </c>
      <c r="AO68" s="292" t="e">
        <f t="shared" si="10"/>
        <v>#DIV/0!</v>
      </c>
    </row>
    <row r="69" spans="1:41" s="276" customFormat="1" ht="12" x14ac:dyDescent="0.2">
      <c r="A69" s="293" t="s">
        <v>213</v>
      </c>
      <c r="B69" s="294">
        <f t="shared" ref="B69:N69" si="11">D12</f>
        <v>0</v>
      </c>
      <c r="C69" s="294">
        <f t="shared" si="11"/>
        <v>0</v>
      </c>
      <c r="D69" s="294">
        <f t="shared" si="11"/>
        <v>0</v>
      </c>
      <c r="E69" s="294">
        <f t="shared" si="11"/>
        <v>0</v>
      </c>
      <c r="F69" s="294">
        <f t="shared" si="11"/>
        <v>0</v>
      </c>
      <c r="G69" s="294">
        <f t="shared" si="11"/>
        <v>0</v>
      </c>
      <c r="H69" s="294">
        <f t="shared" si="11"/>
        <v>0</v>
      </c>
      <c r="I69" s="294">
        <f t="shared" si="11"/>
        <v>0</v>
      </c>
      <c r="J69" s="294">
        <f t="shared" si="11"/>
        <v>0</v>
      </c>
      <c r="K69" s="294">
        <f t="shared" si="11"/>
        <v>0</v>
      </c>
      <c r="L69" s="294">
        <f t="shared" si="11"/>
        <v>0</v>
      </c>
      <c r="M69" s="294">
        <f t="shared" si="11"/>
        <v>0</v>
      </c>
      <c r="N69" s="294">
        <f t="shared" si="11"/>
        <v>0</v>
      </c>
      <c r="O69" s="294">
        <f>N69</f>
        <v>0</v>
      </c>
      <c r="P69" s="294" t="e">
        <f>N(AND(P68&gt;0,$O$69&gt;0)*$O$69)</f>
        <v>#DIV/0!</v>
      </c>
      <c r="Q69" s="294" t="e">
        <f t="shared" ref="Q69:AO69" si="12">N(AND(Q68&gt;0,$O$69&gt;0)*$O$69)</f>
        <v>#DIV/0!</v>
      </c>
      <c r="R69" s="294" t="e">
        <f t="shared" si="12"/>
        <v>#DIV/0!</v>
      </c>
      <c r="S69" s="294" t="e">
        <f t="shared" si="12"/>
        <v>#DIV/0!</v>
      </c>
      <c r="T69" s="294" t="e">
        <f t="shared" si="12"/>
        <v>#DIV/0!</v>
      </c>
      <c r="U69" s="294" t="e">
        <f t="shared" si="12"/>
        <v>#DIV/0!</v>
      </c>
      <c r="V69" s="294" t="e">
        <f t="shared" si="12"/>
        <v>#DIV/0!</v>
      </c>
      <c r="W69" s="294" t="e">
        <f t="shared" si="12"/>
        <v>#DIV/0!</v>
      </c>
      <c r="X69" s="294" t="e">
        <f t="shared" si="12"/>
        <v>#DIV/0!</v>
      </c>
      <c r="Y69" s="294" t="e">
        <f t="shared" si="12"/>
        <v>#DIV/0!</v>
      </c>
      <c r="Z69" s="294" t="e">
        <f t="shared" si="12"/>
        <v>#DIV/0!</v>
      </c>
      <c r="AA69" s="294" t="e">
        <f t="shared" si="12"/>
        <v>#DIV/0!</v>
      </c>
      <c r="AB69" s="294" t="e">
        <f t="shared" si="12"/>
        <v>#DIV/0!</v>
      </c>
      <c r="AC69" s="294" t="e">
        <f t="shared" si="12"/>
        <v>#DIV/0!</v>
      </c>
      <c r="AD69" s="294" t="e">
        <f t="shared" si="12"/>
        <v>#DIV/0!</v>
      </c>
      <c r="AE69" s="294" t="e">
        <f t="shared" si="12"/>
        <v>#DIV/0!</v>
      </c>
      <c r="AF69" s="294" t="e">
        <f t="shared" si="12"/>
        <v>#DIV/0!</v>
      </c>
      <c r="AG69" s="294" t="e">
        <f t="shared" si="12"/>
        <v>#DIV/0!</v>
      </c>
      <c r="AH69" s="294" t="e">
        <f t="shared" si="12"/>
        <v>#DIV/0!</v>
      </c>
      <c r="AI69" s="294" t="e">
        <f t="shared" si="12"/>
        <v>#DIV/0!</v>
      </c>
      <c r="AJ69" s="294" t="e">
        <f t="shared" si="12"/>
        <v>#DIV/0!</v>
      </c>
      <c r="AK69" s="294" t="e">
        <f t="shared" si="12"/>
        <v>#DIV/0!</v>
      </c>
      <c r="AL69" s="294" t="e">
        <f t="shared" si="12"/>
        <v>#DIV/0!</v>
      </c>
      <c r="AM69" s="294" t="e">
        <f t="shared" si="12"/>
        <v>#DIV/0!</v>
      </c>
      <c r="AN69" s="294" t="e">
        <f t="shared" si="12"/>
        <v>#DIV/0!</v>
      </c>
      <c r="AO69" s="294" t="e">
        <f t="shared" si="12"/>
        <v>#DIV/0!</v>
      </c>
    </row>
    <row r="70" spans="1:41" s="276" customFormat="1" ht="12" x14ac:dyDescent="0.2">
      <c r="A70" s="293" t="s">
        <v>258</v>
      </c>
      <c r="B70" s="294"/>
      <c r="C70" s="294"/>
      <c r="D70" s="294"/>
      <c r="E70" s="294"/>
      <c r="F70" s="294"/>
      <c r="G70" s="294"/>
      <c r="H70" s="294"/>
      <c r="I70" s="294"/>
      <c r="J70" s="294"/>
      <c r="K70" s="294"/>
      <c r="L70" s="294"/>
      <c r="M70" s="294"/>
      <c r="N70" s="294"/>
      <c r="O70" s="295">
        <f>IF(Q6-Q9&gt;0,NPV(4%,P69:AO69),0)</f>
        <v>0</v>
      </c>
      <c r="P70" s="296"/>
      <c r="Q70" s="297"/>
    </row>
    <row r="71" spans="1:41" s="276" customFormat="1" ht="12" x14ac:dyDescent="0.2">
      <c r="A71" s="289" t="s">
        <v>259</v>
      </c>
      <c r="B71" s="298">
        <f>SUM(B69:B70)</f>
        <v>0</v>
      </c>
      <c r="C71" s="298">
        <f>SUM(C69:C70)</f>
        <v>0</v>
      </c>
      <c r="D71" s="298">
        <f>SUM(D69:D70)</f>
        <v>0</v>
      </c>
      <c r="E71" s="298">
        <f>SUM(E69:E70)</f>
        <v>0</v>
      </c>
      <c r="F71" s="298">
        <f>SUM(F69:F70)</f>
        <v>0</v>
      </c>
      <c r="G71" s="298">
        <f t="shared" ref="G71:O71" si="13">SUM(G69:G70)</f>
        <v>0</v>
      </c>
      <c r="H71" s="298">
        <f t="shared" si="13"/>
        <v>0</v>
      </c>
      <c r="I71" s="298">
        <f t="shared" si="13"/>
        <v>0</v>
      </c>
      <c r="J71" s="298">
        <f t="shared" si="13"/>
        <v>0</v>
      </c>
      <c r="K71" s="298">
        <f t="shared" si="13"/>
        <v>0</v>
      </c>
      <c r="L71" s="298">
        <f t="shared" si="13"/>
        <v>0</v>
      </c>
      <c r="M71" s="298">
        <f t="shared" si="13"/>
        <v>0</v>
      </c>
      <c r="N71" s="298">
        <f t="shared" si="13"/>
        <v>0</v>
      </c>
      <c r="O71" s="298">
        <f t="shared" si="13"/>
        <v>0</v>
      </c>
      <c r="P71" s="299"/>
    </row>
    <row r="72" spans="1:41" x14ac:dyDescent="0.25">
      <c r="A72"/>
      <c r="C72"/>
      <c r="D72"/>
    </row>
    <row r="73" spans="1:41" x14ac:dyDescent="0.25">
      <c r="A73"/>
      <c r="C73"/>
      <c r="D73"/>
      <c r="O73" s="300"/>
    </row>
  </sheetData>
  <mergeCells count="9">
    <mergeCell ref="A67:A68"/>
    <mergeCell ref="B67:O67"/>
    <mergeCell ref="P67:AO67"/>
    <mergeCell ref="A1:F1"/>
    <mergeCell ref="A2:L2"/>
    <mergeCell ref="A16:D16"/>
    <mergeCell ref="A17:D17"/>
    <mergeCell ref="A65:K65"/>
    <mergeCell ref="A28:K28"/>
  </mergeCells>
  <conditionalFormatting sqref="B15">
    <cfRule type="cellIs" dxfId="4" priority="6" operator="greaterThan">
      <formula>0</formula>
    </cfRule>
  </conditionalFormatting>
  <conditionalFormatting sqref="B20">
    <cfRule type="cellIs" dxfId="3" priority="1" operator="greaterThan">
      <formula>$B$4</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Z21"/>
  <sheetViews>
    <sheetView topLeftCell="A3" workbookViewId="0">
      <selection activeCell="E8" sqref="E8"/>
    </sheetView>
  </sheetViews>
  <sheetFormatPr defaultColWidth="9.140625" defaultRowHeight="15.75" x14ac:dyDescent="0.3"/>
  <cols>
    <col min="1" max="1" width="37.7109375" style="326" customWidth="1"/>
    <col min="2" max="2" width="5" style="326" customWidth="1"/>
    <col min="3" max="3" width="18.7109375" style="325" customWidth="1"/>
    <col min="4" max="4" width="10.28515625" style="325" hidden="1" customWidth="1"/>
    <col min="5" max="12" width="19" style="326" customWidth="1"/>
    <col min="13" max="18" width="19" style="303" customWidth="1"/>
    <col min="19" max="25" width="7" style="303" customWidth="1"/>
    <col min="27" max="16384" width="9.140625" style="303"/>
  </cols>
  <sheetData>
    <row r="1" spans="1:26" ht="19.5" customHeight="1" x14ac:dyDescent="0.3">
      <c r="A1" s="330" t="s">
        <v>279</v>
      </c>
      <c r="B1" s="301"/>
      <c r="C1" s="301"/>
      <c r="D1" s="301"/>
      <c r="E1" s="302"/>
      <c r="F1" s="302"/>
      <c r="G1" s="302"/>
      <c r="H1" s="302"/>
      <c r="I1" s="302"/>
      <c r="J1" s="302"/>
      <c r="K1" s="302"/>
      <c r="L1" s="302"/>
    </row>
    <row r="2" spans="1:26" ht="39" customHeight="1" x14ac:dyDescent="0.3">
      <c r="A2" s="563"/>
      <c r="B2" s="563"/>
      <c r="C2" s="563"/>
      <c r="D2" s="563"/>
      <c r="E2" s="563"/>
      <c r="F2" s="563"/>
      <c r="G2" s="563"/>
      <c r="H2" s="563"/>
      <c r="I2" s="563"/>
      <c r="J2" s="558"/>
      <c r="K2" s="558"/>
      <c r="L2" s="558"/>
      <c r="Z2" s="303"/>
    </row>
    <row r="3" spans="1:26" s="75" customFormat="1" ht="23.25" customHeight="1" x14ac:dyDescent="0.25">
      <c r="A3" s="304"/>
      <c r="B3" s="305"/>
      <c r="C3" s="306"/>
      <c r="D3" s="305" t="s">
        <v>260</v>
      </c>
      <c r="E3" s="564" t="s">
        <v>278</v>
      </c>
      <c r="F3" s="564"/>
      <c r="G3" s="564"/>
      <c r="H3" s="564"/>
      <c r="I3" s="564"/>
      <c r="J3" s="564"/>
      <c r="K3" s="564"/>
      <c r="L3" s="564"/>
      <c r="M3" s="564"/>
      <c r="N3" s="564"/>
      <c r="O3" s="564"/>
      <c r="P3" s="564"/>
      <c r="Q3" s="564"/>
      <c r="R3" s="564"/>
    </row>
    <row r="4" spans="1:26" s="75" customFormat="1" ht="15" x14ac:dyDescent="0.2">
      <c r="A4" s="307" t="s">
        <v>261</v>
      </c>
      <c r="B4" s="308"/>
      <c r="C4" s="309" t="s">
        <v>95</v>
      </c>
      <c r="D4" s="310">
        <v>0</v>
      </c>
      <c r="E4" s="311">
        <v>1</v>
      </c>
      <c r="F4" s="311">
        <v>2</v>
      </c>
      <c r="G4" s="311">
        <v>3</v>
      </c>
      <c r="H4" s="311">
        <v>4</v>
      </c>
      <c r="I4" s="311">
        <v>5</v>
      </c>
      <c r="J4" s="311">
        <v>6</v>
      </c>
      <c r="K4" s="311">
        <v>7</v>
      </c>
      <c r="L4" s="311">
        <v>8</v>
      </c>
      <c r="M4" s="311">
        <v>9</v>
      </c>
      <c r="N4" s="311">
        <v>10</v>
      </c>
      <c r="O4" s="311">
        <v>11</v>
      </c>
      <c r="P4" s="311">
        <v>12</v>
      </c>
      <c r="Q4" s="311">
        <v>13</v>
      </c>
      <c r="R4" s="311">
        <v>14</v>
      </c>
    </row>
    <row r="5" spans="1:26" s="75" customFormat="1" ht="15" x14ac:dyDescent="0.2">
      <c r="A5" s="262" t="s">
        <v>262</v>
      </c>
      <c r="B5" s="312"/>
      <c r="C5" s="72">
        <f>SUM(E5:R5)</f>
        <v>0</v>
      </c>
      <c r="D5" s="65"/>
      <c r="E5" s="65">
        <f>'Proiectii financiare_V,Ch act'!D110-SUM('Proiectii financiare_V,Ch act'!D102:D103)</f>
        <v>0</v>
      </c>
      <c r="F5" s="65">
        <f>'Proiectii financiare_V,Ch act'!E110-SUM('Proiectii financiare_V,Ch act'!E102:E103)</f>
        <v>0</v>
      </c>
      <c r="G5" s="65">
        <f>'Proiectii financiare_V,Ch act'!F110-SUM('Proiectii financiare_V,Ch act'!F102:F103)</f>
        <v>0</v>
      </c>
      <c r="H5" s="65">
        <f>'Proiectii financiare_V,Ch act'!G110-SUM('Proiectii financiare_V,Ch act'!G102:G103)</f>
        <v>0</v>
      </c>
      <c r="I5" s="65">
        <f>'Proiectii financiare_V,Ch act'!H110-SUM('Proiectii financiare_V,Ch act'!H102:H103)</f>
        <v>0</v>
      </c>
      <c r="J5" s="65">
        <f>'Proiectii financiare_V,Ch act'!I110-SUM('Proiectii financiare_V,Ch act'!I102:I103)</f>
        <v>0</v>
      </c>
      <c r="K5" s="65">
        <f>'Proiectii financiare_V,Ch act'!J110-SUM('Proiectii financiare_V,Ch act'!J102:J103)</f>
        <v>0</v>
      </c>
      <c r="L5" s="65">
        <f>'Proiectii financiare_V,Ch act'!K110-SUM('Proiectii financiare_V,Ch act'!K102:K103)</f>
        <v>0</v>
      </c>
      <c r="M5" s="65">
        <f>'Proiectii financiare_V,Ch act'!L110-SUM('Proiectii financiare_V,Ch act'!L102:L103)</f>
        <v>0</v>
      </c>
      <c r="N5" s="65">
        <f>'Proiectii financiare_V,Ch act'!M110-SUM('Proiectii financiare_V,Ch act'!M102:M103)</f>
        <v>0</v>
      </c>
      <c r="O5" s="65">
        <f>'Proiectii financiare_V,Ch act'!N110-SUM('Proiectii financiare_V,Ch act'!N102:N103)</f>
        <v>0</v>
      </c>
      <c r="P5" s="65">
        <f>'Proiectii financiare_V,Ch act'!O110-SUM('Proiectii financiare_V,Ch act'!O102:O103)</f>
        <v>0</v>
      </c>
      <c r="Q5" s="65">
        <f>'Proiectii financiare_V,Ch act'!P110-SUM('Proiectii financiare_V,Ch act'!P102:P103)</f>
        <v>0</v>
      </c>
      <c r="R5" s="65">
        <f>'Proiectii financiare_V,Ch act'!Q110-SUM('Proiectii financiare_V,Ch act'!Q102:Q103)</f>
        <v>0</v>
      </c>
    </row>
    <row r="6" spans="1:26" s="75" customFormat="1" ht="15" x14ac:dyDescent="0.2">
      <c r="A6" s="313" t="s">
        <v>263</v>
      </c>
      <c r="B6" s="314"/>
      <c r="C6" s="140">
        <f>SUM(E6:R6)</f>
        <v>0</v>
      </c>
      <c r="D6" s="69"/>
      <c r="E6" s="69">
        <f>'Proiectii financiare_V,Ch act'!D151</f>
        <v>0</v>
      </c>
      <c r="F6" s="69">
        <f>'Proiectii financiare_V,Ch act'!E151</f>
        <v>0</v>
      </c>
      <c r="G6" s="69">
        <f>'Proiectii financiare_V,Ch act'!F151</f>
        <v>0</v>
      </c>
      <c r="H6" s="69">
        <f>'Proiectii financiare_V,Ch act'!G151</f>
        <v>0</v>
      </c>
      <c r="I6" s="69">
        <f>'Proiectii financiare_V,Ch act'!H151</f>
        <v>0</v>
      </c>
      <c r="J6" s="69">
        <f>'Proiectii financiare_V,Ch act'!I151</f>
        <v>0</v>
      </c>
      <c r="K6" s="69">
        <f>'Proiectii financiare_V,Ch act'!J151</f>
        <v>0</v>
      </c>
      <c r="L6" s="69">
        <f>'Proiectii financiare_V,Ch act'!K151</f>
        <v>0</v>
      </c>
      <c r="M6" s="69">
        <f>'Proiectii financiare_V,Ch act'!L151</f>
        <v>0</v>
      </c>
      <c r="N6" s="69">
        <f>'Proiectii financiare_V,Ch act'!M151</f>
        <v>0</v>
      </c>
      <c r="O6" s="69">
        <f>'Proiectii financiare_V,Ch act'!N151</f>
        <v>0</v>
      </c>
      <c r="P6" s="69">
        <f>'Proiectii financiare_V,Ch act'!O151</f>
        <v>0</v>
      </c>
      <c r="Q6" s="69">
        <f>'Proiectii financiare_V,Ch act'!P151</f>
        <v>0</v>
      </c>
      <c r="R6" s="69">
        <f>'Proiectii financiare_V,Ch act'!Q151</f>
        <v>0</v>
      </c>
    </row>
    <row r="7" spans="1:26" s="144" customFormat="1" ht="25.5" x14ac:dyDescent="0.2">
      <c r="A7" s="315" t="s">
        <v>264</v>
      </c>
      <c r="B7" s="316"/>
      <c r="C7" s="87">
        <f>C5-C6</f>
        <v>0</v>
      </c>
      <c r="D7" s="91"/>
      <c r="E7" s="91">
        <f>E5-E6</f>
        <v>0</v>
      </c>
      <c r="F7" s="91">
        <f t="shared" ref="F7:R7" si="0">F5-F6</f>
        <v>0</v>
      </c>
      <c r="G7" s="91">
        <f t="shared" si="0"/>
        <v>0</v>
      </c>
      <c r="H7" s="91">
        <f t="shared" si="0"/>
        <v>0</v>
      </c>
      <c r="I7" s="91">
        <f t="shared" si="0"/>
        <v>0</v>
      </c>
      <c r="J7" s="91">
        <f t="shared" si="0"/>
        <v>0</v>
      </c>
      <c r="K7" s="91">
        <f t="shared" si="0"/>
        <v>0</v>
      </c>
      <c r="L7" s="91">
        <f t="shared" si="0"/>
        <v>0</v>
      </c>
      <c r="M7" s="91">
        <f t="shared" si="0"/>
        <v>0</v>
      </c>
      <c r="N7" s="91">
        <f t="shared" si="0"/>
        <v>0</v>
      </c>
      <c r="O7" s="91">
        <f t="shared" si="0"/>
        <v>0</v>
      </c>
      <c r="P7" s="91">
        <f t="shared" si="0"/>
        <v>0</v>
      </c>
      <c r="Q7" s="91">
        <f t="shared" si="0"/>
        <v>0</v>
      </c>
      <c r="R7" s="91">
        <f t="shared" si="0"/>
        <v>0</v>
      </c>
    </row>
    <row r="8" spans="1:26" s="75" customFormat="1" ht="15" x14ac:dyDescent="0.2">
      <c r="A8" s="317" t="s">
        <v>211</v>
      </c>
      <c r="B8" s="308"/>
      <c r="C8" s="122">
        <f>SUM(E8:R8)</f>
        <v>0</v>
      </c>
      <c r="D8" s="318"/>
      <c r="E8" s="318">
        <f>Investitie!F80</f>
        <v>0</v>
      </c>
      <c r="F8" s="318">
        <f>Investitie!G80</f>
        <v>0</v>
      </c>
      <c r="G8" s="318">
        <f>Investitie!H80</f>
        <v>0</v>
      </c>
      <c r="H8" s="318">
        <f>Investitie!I80</f>
        <v>0</v>
      </c>
      <c r="I8" s="318"/>
      <c r="J8" s="318"/>
      <c r="K8" s="318"/>
      <c r="L8" s="318"/>
      <c r="M8" s="318"/>
      <c r="N8" s="318"/>
      <c r="O8" s="318"/>
      <c r="P8" s="318"/>
      <c r="Q8" s="318"/>
      <c r="R8" s="318"/>
    </row>
    <row r="9" spans="1:26" s="144" customFormat="1" ht="15" x14ac:dyDescent="0.2">
      <c r="A9" s="315" t="s">
        <v>265</v>
      </c>
      <c r="B9" s="316"/>
      <c r="C9" s="87">
        <f>-C8</f>
        <v>0</v>
      </c>
      <c r="D9" s="91"/>
      <c r="E9" s="91">
        <f>-E8</f>
        <v>0</v>
      </c>
      <c r="F9" s="91">
        <f t="shared" ref="F9:H9" si="1">-F8</f>
        <v>0</v>
      </c>
      <c r="G9" s="91">
        <f t="shared" si="1"/>
        <v>0</v>
      </c>
      <c r="H9" s="91">
        <f t="shared" si="1"/>
        <v>0</v>
      </c>
      <c r="I9" s="91"/>
      <c r="J9" s="91"/>
      <c r="K9" s="91"/>
      <c r="L9" s="91"/>
      <c r="M9" s="91"/>
      <c r="N9" s="91"/>
      <c r="O9" s="91"/>
      <c r="P9" s="91"/>
      <c r="Q9" s="91"/>
      <c r="R9" s="91"/>
    </row>
    <row r="10" spans="1:26" s="144" customFormat="1" ht="25.5" x14ac:dyDescent="0.2">
      <c r="A10" s="319" t="s">
        <v>266</v>
      </c>
      <c r="B10" s="320"/>
      <c r="C10" s="83">
        <f>C7+C9</f>
        <v>0</v>
      </c>
      <c r="D10" s="265"/>
      <c r="E10" s="265">
        <f>E7+E9</f>
        <v>0</v>
      </c>
      <c r="F10" s="265">
        <f t="shared" ref="F10:R10" si="2">F7+F9</f>
        <v>0</v>
      </c>
      <c r="G10" s="265">
        <f t="shared" si="2"/>
        <v>0</v>
      </c>
      <c r="H10" s="265">
        <f t="shared" si="2"/>
        <v>0</v>
      </c>
      <c r="I10" s="265">
        <f t="shared" si="2"/>
        <v>0</v>
      </c>
      <c r="J10" s="265">
        <f t="shared" si="2"/>
        <v>0</v>
      </c>
      <c r="K10" s="265">
        <f t="shared" si="2"/>
        <v>0</v>
      </c>
      <c r="L10" s="265">
        <f t="shared" si="2"/>
        <v>0</v>
      </c>
      <c r="M10" s="265">
        <f t="shared" si="2"/>
        <v>0</v>
      </c>
      <c r="N10" s="265">
        <f t="shared" si="2"/>
        <v>0</v>
      </c>
      <c r="O10" s="265">
        <f t="shared" si="2"/>
        <v>0</v>
      </c>
      <c r="P10" s="265">
        <f t="shared" si="2"/>
        <v>0</v>
      </c>
      <c r="Q10" s="265">
        <f t="shared" si="2"/>
        <v>0</v>
      </c>
      <c r="R10" s="265">
        <f t="shared" si="2"/>
        <v>0</v>
      </c>
    </row>
    <row r="11" spans="1:26" s="75" customFormat="1" ht="15" x14ac:dyDescent="0.2">
      <c r="A11" s="321" t="s">
        <v>267</v>
      </c>
      <c r="B11" s="312"/>
      <c r="C11" s="71" t="e">
        <f>SUM(E11:R11)</f>
        <v>#DIV/0!</v>
      </c>
      <c r="D11" s="65"/>
      <c r="E11" s="65" t="e">
        <f>Investitie!F96</f>
        <v>#DIV/0!</v>
      </c>
      <c r="F11" s="65" t="e">
        <f>Investitie!G96</f>
        <v>#DIV/0!</v>
      </c>
      <c r="G11" s="65" t="e">
        <f>Investitie!H96</f>
        <v>#DIV/0!</v>
      </c>
      <c r="H11" s="65" t="e">
        <f>Investitie!I96</f>
        <v>#DIV/0!</v>
      </c>
      <c r="I11" s="65"/>
      <c r="J11" s="65"/>
      <c r="K11" s="65"/>
      <c r="L11" s="65"/>
      <c r="M11" s="65"/>
      <c r="N11" s="65"/>
      <c r="O11" s="65"/>
      <c r="P11" s="65"/>
      <c r="Q11" s="65"/>
      <c r="R11" s="65"/>
    </row>
    <row r="12" spans="1:26" s="75" customFormat="1" ht="25.5" x14ac:dyDescent="0.2">
      <c r="A12" s="321" t="s">
        <v>268</v>
      </c>
      <c r="B12" s="312"/>
      <c r="C12" s="71">
        <f>SUM(E12:R12)</f>
        <v>0</v>
      </c>
      <c r="D12" s="65"/>
      <c r="E12" s="65">
        <f>SUM('Proiectii financiare_V,Ch act'!D102:D103)</f>
        <v>0</v>
      </c>
      <c r="F12" s="65">
        <f>SUM('Proiectii financiare_V,Ch act'!E102:E103)</f>
        <v>0</v>
      </c>
      <c r="G12" s="65">
        <f>SUM('Proiectii financiare_V,Ch act'!F102:F103)</f>
        <v>0</v>
      </c>
      <c r="H12" s="65">
        <f>SUM('Proiectii financiare_V,Ch act'!G102:G103)</f>
        <v>0</v>
      </c>
      <c r="I12" s="65">
        <f>SUM('Proiectii financiare_V,Ch act'!H102:H103)</f>
        <v>0</v>
      </c>
      <c r="J12" s="65">
        <f>SUM('Proiectii financiare_V,Ch act'!I102:I103)</f>
        <v>0</v>
      </c>
      <c r="K12" s="65">
        <f>SUM('Proiectii financiare_V,Ch act'!J102:J103)</f>
        <v>0</v>
      </c>
      <c r="L12" s="65">
        <f>SUM('Proiectii financiare_V,Ch act'!K102:K103)</f>
        <v>0</v>
      </c>
      <c r="M12" s="65">
        <f>SUM('Proiectii financiare_V,Ch act'!L102:L103)</f>
        <v>0</v>
      </c>
      <c r="N12" s="65">
        <f>SUM('Proiectii financiare_V,Ch act'!M102:M103)</f>
        <v>0</v>
      </c>
      <c r="O12" s="65">
        <f>SUM('Proiectii financiare_V,Ch act'!N102:N103)</f>
        <v>0</v>
      </c>
      <c r="P12" s="65">
        <f>SUM('Proiectii financiare_V,Ch act'!O102:O103)</f>
        <v>0</v>
      </c>
      <c r="Q12" s="65">
        <f>SUM('Proiectii financiare_V,Ch act'!P102:P103)</f>
        <v>0</v>
      </c>
      <c r="R12" s="65">
        <f>SUM('Proiectii financiare_V,Ch act'!Q102:Q103)</f>
        <v>0</v>
      </c>
    </row>
    <row r="13" spans="1:26" s="75" customFormat="1" ht="15" customHeight="1" x14ac:dyDescent="0.2">
      <c r="A13" s="262" t="s">
        <v>269</v>
      </c>
      <c r="B13" s="312"/>
      <c r="C13" s="71">
        <f>SUM(E13:R13)</f>
        <v>0</v>
      </c>
      <c r="D13" s="65"/>
      <c r="E13" s="65">
        <f>Investitie!F101</f>
        <v>0</v>
      </c>
      <c r="F13" s="65">
        <f>Investitie!G101</f>
        <v>0</v>
      </c>
      <c r="G13" s="65">
        <f>Investitie!H101</f>
        <v>0</v>
      </c>
      <c r="H13" s="65">
        <f>Investitie!I101</f>
        <v>0</v>
      </c>
      <c r="I13" s="65">
        <f>Investitie!J101</f>
        <v>0</v>
      </c>
      <c r="J13" s="65">
        <f>Investitie!K101</f>
        <v>0</v>
      </c>
      <c r="K13" s="65">
        <f>Investitie!L101</f>
        <v>0</v>
      </c>
      <c r="L13" s="65">
        <f>Investitie!M101</f>
        <v>0</v>
      </c>
      <c r="M13" s="65">
        <f>Investitie!N101</f>
        <v>0</v>
      </c>
      <c r="N13" s="65">
        <f>Investitie!O101</f>
        <v>0</v>
      </c>
      <c r="O13" s="65">
        <f>Investitie!P101</f>
        <v>0</v>
      </c>
      <c r="P13" s="65">
        <f>Investitie!Q101</f>
        <v>0</v>
      </c>
      <c r="Q13" s="65">
        <f>Investitie!R101</f>
        <v>0</v>
      </c>
      <c r="R13" s="65">
        <f>Investitie!S101</f>
        <v>0</v>
      </c>
    </row>
    <row r="14" spans="1:26" s="75" customFormat="1" ht="15" customHeight="1" x14ac:dyDescent="0.2">
      <c r="A14" s="321" t="s">
        <v>270</v>
      </c>
      <c r="B14" s="312"/>
      <c r="C14" s="71">
        <f>SUM(E14:R14)</f>
        <v>0</v>
      </c>
      <c r="D14" s="65"/>
      <c r="E14" s="65">
        <f>'Proiectii financiare_V,Ch act'!D152</f>
        <v>0</v>
      </c>
      <c r="F14" s="65">
        <f>'Proiectii financiare_V,Ch act'!E152</f>
        <v>0</v>
      </c>
      <c r="G14" s="65">
        <f>'Proiectii financiare_V,Ch act'!F152</f>
        <v>0</v>
      </c>
      <c r="H14" s="65">
        <f>'Proiectii financiare_V,Ch act'!G152</f>
        <v>0</v>
      </c>
      <c r="I14" s="65">
        <f>'Proiectii financiare_V,Ch act'!H152</f>
        <v>0</v>
      </c>
      <c r="J14" s="65">
        <f>'Proiectii financiare_V,Ch act'!I152</f>
        <v>0</v>
      </c>
      <c r="K14" s="65">
        <f>'Proiectii financiare_V,Ch act'!J152</f>
        <v>0</v>
      </c>
      <c r="L14" s="65">
        <f>'Proiectii financiare_V,Ch act'!K152</f>
        <v>0</v>
      </c>
      <c r="M14" s="65">
        <f>'Proiectii financiare_V,Ch act'!L152</f>
        <v>0</v>
      </c>
      <c r="N14" s="65">
        <f>'Proiectii financiare_V,Ch act'!M152</f>
        <v>0</v>
      </c>
      <c r="O14" s="65">
        <f>'Proiectii financiare_V,Ch act'!N152</f>
        <v>0</v>
      </c>
      <c r="P14" s="65">
        <f>'Proiectii financiare_V,Ch act'!O152</f>
        <v>0</v>
      </c>
      <c r="Q14" s="65">
        <f>'Proiectii financiare_V,Ch act'!P152</f>
        <v>0</v>
      </c>
      <c r="R14" s="65">
        <f>'Proiectii financiare_V,Ch act'!Q152</f>
        <v>0</v>
      </c>
    </row>
    <row r="15" spans="1:26" s="144" customFormat="1" ht="15" x14ac:dyDescent="0.2">
      <c r="A15" s="319" t="s">
        <v>271</v>
      </c>
      <c r="B15" s="320"/>
      <c r="C15" s="83" t="e">
        <f>C11-C13-C14</f>
        <v>#DIV/0!</v>
      </c>
      <c r="D15" s="265">
        <f>D11+D12-D13-D14</f>
        <v>0</v>
      </c>
      <c r="E15" s="265" t="e">
        <f>E11+E12-E13-E14</f>
        <v>#DIV/0!</v>
      </c>
      <c r="F15" s="265" t="e">
        <f t="shared" ref="F15:R15" si="3">F11+F12-F13-F14</f>
        <v>#DIV/0!</v>
      </c>
      <c r="G15" s="265" t="e">
        <f t="shared" si="3"/>
        <v>#DIV/0!</v>
      </c>
      <c r="H15" s="265" t="e">
        <f t="shared" si="3"/>
        <v>#DIV/0!</v>
      </c>
      <c r="I15" s="265">
        <f t="shared" si="3"/>
        <v>0</v>
      </c>
      <c r="J15" s="265">
        <f t="shared" si="3"/>
        <v>0</v>
      </c>
      <c r="K15" s="265">
        <f t="shared" si="3"/>
        <v>0</v>
      </c>
      <c r="L15" s="265">
        <f t="shared" si="3"/>
        <v>0</v>
      </c>
      <c r="M15" s="265">
        <f t="shared" si="3"/>
        <v>0</v>
      </c>
      <c r="N15" s="265">
        <f t="shared" si="3"/>
        <v>0</v>
      </c>
      <c r="O15" s="265">
        <f t="shared" si="3"/>
        <v>0</v>
      </c>
      <c r="P15" s="265">
        <f t="shared" si="3"/>
        <v>0</v>
      </c>
      <c r="Q15" s="265">
        <f t="shared" si="3"/>
        <v>0</v>
      </c>
      <c r="R15" s="265">
        <f t="shared" si="3"/>
        <v>0</v>
      </c>
    </row>
    <row r="16" spans="1:26" s="324" customFormat="1" ht="18" x14ac:dyDescent="0.25">
      <c r="A16" s="322" t="s">
        <v>272</v>
      </c>
      <c r="B16" s="323"/>
      <c r="C16" s="191" t="e">
        <f t="shared" ref="C16:R16" si="4">C7+C15+C9</f>
        <v>#DIV/0!</v>
      </c>
      <c r="D16" s="272">
        <f t="shared" si="4"/>
        <v>0</v>
      </c>
      <c r="E16" s="272" t="e">
        <f>E7+E15+E9</f>
        <v>#DIV/0!</v>
      </c>
      <c r="F16" s="272" t="e">
        <f t="shared" si="4"/>
        <v>#DIV/0!</v>
      </c>
      <c r="G16" s="272" t="e">
        <f t="shared" si="4"/>
        <v>#DIV/0!</v>
      </c>
      <c r="H16" s="272" t="e">
        <f t="shared" si="4"/>
        <v>#DIV/0!</v>
      </c>
      <c r="I16" s="272">
        <f t="shared" si="4"/>
        <v>0</v>
      </c>
      <c r="J16" s="272">
        <f t="shared" si="4"/>
        <v>0</v>
      </c>
      <c r="K16" s="272">
        <f t="shared" si="4"/>
        <v>0</v>
      </c>
      <c r="L16" s="272">
        <f t="shared" si="4"/>
        <v>0</v>
      </c>
      <c r="M16" s="272">
        <f t="shared" si="4"/>
        <v>0</v>
      </c>
      <c r="N16" s="272">
        <f t="shared" si="4"/>
        <v>0</v>
      </c>
      <c r="O16" s="272">
        <f t="shared" si="4"/>
        <v>0</v>
      </c>
      <c r="P16" s="272">
        <f t="shared" si="4"/>
        <v>0</v>
      </c>
      <c r="Q16" s="272">
        <f t="shared" si="4"/>
        <v>0</v>
      </c>
      <c r="R16" s="272">
        <f t="shared" si="4"/>
        <v>0</v>
      </c>
    </row>
    <row r="17" spans="1:26" s="324" customFormat="1" ht="18" x14ac:dyDescent="0.25">
      <c r="A17" s="322" t="s">
        <v>273</v>
      </c>
      <c r="B17" s="323"/>
      <c r="C17" s="191"/>
      <c r="D17" s="272">
        <f>D16</f>
        <v>0</v>
      </c>
      <c r="E17" s="272" t="e">
        <f>E16</f>
        <v>#DIV/0!</v>
      </c>
      <c r="F17" s="272" t="e">
        <f t="shared" ref="F17:R17" si="5">E17+F16</f>
        <v>#DIV/0!</v>
      </c>
      <c r="G17" s="272" t="e">
        <f t="shared" si="5"/>
        <v>#DIV/0!</v>
      </c>
      <c r="H17" s="272" t="e">
        <f t="shared" si="5"/>
        <v>#DIV/0!</v>
      </c>
      <c r="I17" s="272" t="e">
        <f t="shared" si="5"/>
        <v>#DIV/0!</v>
      </c>
      <c r="J17" s="272" t="e">
        <f t="shared" si="5"/>
        <v>#DIV/0!</v>
      </c>
      <c r="K17" s="272" t="e">
        <f t="shared" si="5"/>
        <v>#DIV/0!</v>
      </c>
      <c r="L17" s="272" t="e">
        <f t="shared" si="5"/>
        <v>#DIV/0!</v>
      </c>
      <c r="M17" s="272" t="e">
        <f t="shared" si="5"/>
        <v>#DIV/0!</v>
      </c>
      <c r="N17" s="272" t="e">
        <f t="shared" si="5"/>
        <v>#DIV/0!</v>
      </c>
      <c r="O17" s="272" t="e">
        <f t="shared" si="5"/>
        <v>#DIV/0!</v>
      </c>
      <c r="P17" s="272" t="e">
        <f t="shared" si="5"/>
        <v>#DIV/0!</v>
      </c>
      <c r="Q17" s="272" t="e">
        <f t="shared" si="5"/>
        <v>#DIV/0!</v>
      </c>
      <c r="R17" s="272" t="e">
        <f t="shared" si="5"/>
        <v>#DIV/0!</v>
      </c>
    </row>
    <row r="18" spans="1:26" s="75" customFormat="1" ht="15" x14ac:dyDescent="0.2">
      <c r="A18" s="147"/>
      <c r="B18" s="312"/>
      <c r="C18" s="325"/>
      <c r="D18" s="325"/>
      <c r="E18" s="326"/>
      <c r="F18" s="326"/>
      <c r="G18" s="326"/>
      <c r="H18" s="326"/>
      <c r="I18" s="326"/>
      <c r="J18" s="326"/>
      <c r="K18" s="326"/>
      <c r="L18" s="326"/>
    </row>
    <row r="19" spans="1:26" s="75" customFormat="1" x14ac:dyDescent="0.25">
      <c r="A19" s="327" t="s">
        <v>274</v>
      </c>
      <c r="B19" s="328"/>
      <c r="C19" s="329"/>
      <c r="D19" s="329"/>
      <c r="E19" s="329" t="e">
        <f>IF(AND(E17&gt;=0,F17&gt;=0,G17&gt;=0,H17&gt;=0,I17&gt;=0,J17&gt;=0,K17&gt;=0,L17&gt;=0,M17&gt;=0,N17&gt;=0,O17&gt;=0,P17&gt;=0,Q17&gt;=0,R17&gt;=0),"DA","NU")</f>
        <v>#DIV/0!</v>
      </c>
      <c r="F19" s="326"/>
      <c r="G19" s="326"/>
      <c r="H19" s="326"/>
      <c r="I19" s="326"/>
      <c r="J19" s="326"/>
      <c r="K19" s="326"/>
      <c r="L19" s="326"/>
    </row>
    <row r="20" spans="1:26" ht="16.5" customHeight="1" x14ac:dyDescent="0.3">
      <c r="A20" s="147"/>
      <c r="B20" s="65"/>
      <c r="C20" s="105"/>
      <c r="D20" s="105"/>
      <c r="E20" s="65"/>
      <c r="F20" s="65"/>
      <c r="G20" s="65"/>
      <c r="H20" s="65"/>
      <c r="I20" s="65"/>
      <c r="J20" s="65"/>
      <c r="K20" s="65"/>
      <c r="L20" s="65"/>
      <c r="Z20" s="303"/>
    </row>
    <row r="21" spans="1:26" ht="16.5" customHeight="1" x14ac:dyDescent="0.3">
      <c r="B21" s="65"/>
      <c r="C21" s="105"/>
      <c r="D21" s="105"/>
      <c r="E21" s="65"/>
      <c r="F21" s="65"/>
      <c r="G21" s="65"/>
      <c r="H21" s="65"/>
      <c r="I21" s="65"/>
      <c r="J21" s="65"/>
      <c r="K21" s="65"/>
      <c r="L21" s="65"/>
      <c r="Z21" s="303"/>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Introducere</vt:lpstr>
      <vt:lpstr>Buget cerere</vt:lpstr>
      <vt:lpstr>Deviz general</vt:lpstr>
      <vt:lpstr>Deviz auxiliare</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2025-08-20T20:32:54Z</dcterms:modified>
</cp:coreProperties>
</file>